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0" windowWidth="15570" windowHeight="11490"/>
  </bookViews>
  <sheets>
    <sheet name="B-S2" sheetId="6" r:id="rId1"/>
    <sheet name="SIFRANT" sheetId="4" state="hidden" r:id="rId2"/>
  </sheets>
  <definedNames>
    <definedName name="_xlnm._FilterDatabase" localSheetId="0" hidden="1">'B-S2'!$B$3:$I$7</definedName>
    <definedName name="oboAsf">SIFRANT!$K$8</definedName>
    <definedName name="oboMak">SIFRANT!$K$5</definedName>
    <definedName name="pluAsf">SIFRANT!$K$6</definedName>
    <definedName name="pluMak">SIFRANT!$K$3</definedName>
    <definedName name="posAsf">SIFRANT!$K$7</definedName>
    <definedName name="posMak">SIFRANT!$K$4</definedName>
    <definedName name="_xlnm.Print_Titles" localSheetId="0">'B-S2'!$2:$5</definedName>
    <definedName name="sirina">SIFRANT!$E$2:$G$7</definedName>
    <definedName name="ura">SIFRANT!#REF!</definedName>
    <definedName name="ure">SIFRANT!$M$3:$M$98</definedName>
    <definedName name="vrsta">SIFRANT!$B$2:$C$7</definedName>
  </definedNames>
  <calcPr calcId="145621"/>
</workbook>
</file>

<file path=xl/calcChain.xml><?xml version="1.0" encoding="utf-8"?>
<calcChain xmlns="http://schemas.openxmlformats.org/spreadsheetml/2006/main">
  <c r="AZ7" i="6" l="1"/>
  <c r="AY7" i="6"/>
  <c r="AX7" i="6"/>
  <c r="AZ6" i="6"/>
  <c r="AY6" i="6"/>
  <c r="AX6" i="6"/>
  <c r="AE7" i="6"/>
  <c r="AD7" i="6"/>
  <c r="AC7" i="6"/>
  <c r="AE6" i="6"/>
  <c r="AD6" i="6"/>
  <c r="AC6" i="6"/>
  <c r="AW7" i="6"/>
  <c r="AV7" i="6"/>
  <c r="AU7" i="6"/>
  <c r="AW6" i="6"/>
  <c r="AV6" i="6"/>
  <c r="AU6" i="6"/>
  <c r="AB7" i="6"/>
  <c r="AA7" i="6"/>
  <c r="Z7" i="6"/>
  <c r="AB6" i="6"/>
  <c r="AA6" i="6"/>
  <c r="Z6" i="6"/>
  <c r="AT7" i="6"/>
  <c r="AS7" i="6"/>
  <c r="AR7" i="6"/>
  <c r="AT6" i="6"/>
  <c r="AS6" i="6"/>
  <c r="AR6" i="6"/>
  <c r="Y7" i="6"/>
  <c r="X7" i="6"/>
  <c r="W7" i="6"/>
  <c r="Y6" i="6"/>
  <c r="X6" i="6"/>
  <c r="W6" i="6"/>
  <c r="K7" i="6"/>
  <c r="L7" i="6"/>
  <c r="M7" i="6"/>
  <c r="N7" i="6"/>
  <c r="O7" i="6"/>
  <c r="P7" i="6"/>
  <c r="Q7" i="6"/>
  <c r="R7" i="6"/>
  <c r="S7" i="6"/>
  <c r="T7" i="6"/>
  <c r="U7" i="6"/>
  <c r="V7" i="6"/>
  <c r="AF7" i="6"/>
  <c r="AG7" i="6"/>
  <c r="AH7" i="6"/>
  <c r="AI7" i="6"/>
  <c r="AJ7" i="6"/>
  <c r="AK7" i="6"/>
  <c r="AL7" i="6"/>
  <c r="AM7" i="6"/>
  <c r="AN7" i="6"/>
  <c r="AO7" i="6"/>
  <c r="AP7" i="6"/>
  <c r="AQ7" i="6"/>
  <c r="AQ6" i="6"/>
  <c r="AP6" i="6"/>
  <c r="AO6" i="6"/>
  <c r="AN6" i="6"/>
  <c r="AM6" i="6"/>
  <c r="AL6" i="6"/>
  <c r="AK6" i="6"/>
  <c r="AJ6" i="6"/>
  <c r="AI6" i="6"/>
  <c r="AH6" i="6"/>
  <c r="AG6" i="6"/>
  <c r="AF6" i="6"/>
  <c r="P6" i="6"/>
  <c r="O6" i="6"/>
  <c r="N6" i="6"/>
  <c r="V6" i="6"/>
  <c r="V29" i="6" s="1"/>
  <c r="U6" i="6"/>
  <c r="T6" i="6"/>
  <c r="T29" i="6" s="1"/>
  <c r="G11" i="6" s="1"/>
  <c r="S6" i="6"/>
  <c r="R6" i="6"/>
  <c r="Q6" i="6"/>
  <c r="M6" i="6"/>
  <c r="L6" i="6"/>
  <c r="K6" i="6"/>
  <c r="R29" i="6" l="1"/>
  <c r="H10" i="6" s="1"/>
  <c r="AI29" i="6"/>
  <c r="AA29" i="6"/>
  <c r="H13" i="6" s="1"/>
  <c r="AM29" i="6"/>
  <c r="AQ29" i="6"/>
  <c r="N29" i="6"/>
  <c r="G9" i="6" s="1"/>
  <c r="X29" i="6"/>
  <c r="H12" i="6" s="1"/>
  <c r="AD29" i="6"/>
  <c r="S29" i="6"/>
  <c r="O29" i="6"/>
  <c r="H9" i="6" s="1"/>
  <c r="L29" i="6"/>
  <c r="H8" i="6" s="1"/>
  <c r="AG29" i="6"/>
  <c r="AK29" i="6"/>
  <c r="AO29" i="6"/>
  <c r="AX29" i="6"/>
  <c r="G21" i="6" s="1"/>
  <c r="AH29" i="6"/>
  <c r="AP29" i="6"/>
  <c r="AV29" i="6"/>
  <c r="K29" i="6"/>
  <c r="G8" i="6" s="1"/>
  <c r="AF29" i="6"/>
  <c r="AJ29" i="6"/>
  <c r="AN29" i="6"/>
  <c r="W29" i="6"/>
  <c r="G12" i="6" s="1"/>
  <c r="AT29" i="6"/>
  <c r="Z29" i="6"/>
  <c r="G13" i="6" s="1"/>
  <c r="AW29" i="6"/>
  <c r="AC29" i="6"/>
  <c r="G14" i="6" s="1"/>
  <c r="G28" i="6" s="1"/>
  <c r="AZ29" i="6"/>
  <c r="AR29" i="6"/>
  <c r="AB29" i="6"/>
  <c r="AU29" i="6"/>
  <c r="AE29" i="6"/>
  <c r="M29" i="6"/>
  <c r="I8" i="6" s="1"/>
  <c r="AL29" i="6"/>
  <c r="Y29" i="6"/>
  <c r="Q29" i="6"/>
  <c r="G10" i="6" s="1"/>
  <c r="U29" i="6"/>
  <c r="H11" i="6" s="1"/>
  <c r="P29" i="6"/>
  <c r="I9" i="6" s="1"/>
  <c r="AS29" i="6"/>
  <c r="AY29" i="6"/>
  <c r="G19" i="6" l="1"/>
  <c r="G26" i="6" s="1"/>
  <c r="H16" i="6"/>
  <c r="H23" i="6" s="1"/>
  <c r="H18" i="6"/>
  <c r="H25" i="6" s="1"/>
  <c r="I16" i="6"/>
  <c r="I23" i="6" s="1"/>
  <c r="H17" i="6"/>
  <c r="H24" i="6" s="1"/>
  <c r="H20" i="6"/>
  <c r="H27" i="6" s="1"/>
  <c r="G15" i="6"/>
  <c r="G22" i="6" s="1"/>
  <c r="I15" i="6"/>
  <c r="I22" i="6" s="1"/>
  <c r="H15" i="6"/>
  <c r="H22" i="6" s="1"/>
  <c r="H19" i="6"/>
  <c r="H26" i="6" s="1"/>
  <c r="G20" i="6"/>
  <c r="G27" i="6" s="1"/>
  <c r="G17" i="6"/>
  <c r="G24" i="6" s="1"/>
  <c r="G18" i="6"/>
  <c r="G25" i="6" s="1"/>
  <c r="G16" i="6"/>
  <c r="G23" i="6" s="1"/>
</calcChain>
</file>

<file path=xl/sharedStrings.xml><?xml version="1.0" encoding="utf-8"?>
<sst xmlns="http://schemas.openxmlformats.org/spreadsheetml/2006/main" count="145" uniqueCount="69">
  <si>
    <t>M</t>
  </si>
  <si>
    <t>A</t>
  </si>
  <si>
    <t>Cesta</t>
  </si>
  <si>
    <t>Širina</t>
  </si>
  <si>
    <t>Vrsta</t>
  </si>
  <si>
    <t>Pluženje</t>
  </si>
  <si>
    <t>Posipanje</t>
  </si>
  <si>
    <t>Oboje</t>
  </si>
  <si>
    <t>Obdelano (%)</t>
  </si>
  <si>
    <t>&lt; 3.5</t>
  </si>
  <si>
    <t>&gt; 3.5</t>
  </si>
  <si>
    <t>faktor</t>
  </si>
  <si>
    <t>Opis</t>
  </si>
  <si>
    <t>Opravilo</t>
  </si>
  <si>
    <t>Makadam</t>
  </si>
  <si>
    <t>Asfalt</t>
  </si>
  <si>
    <t>Začetek</t>
  </si>
  <si>
    <t>Datum:</t>
  </si>
  <si>
    <t>Ura pričetka:</t>
  </si>
  <si>
    <t>Količina</t>
  </si>
  <si>
    <t>Odsek</t>
  </si>
  <si>
    <t>Vrsta površine (1)</t>
  </si>
  <si>
    <t>Vrsta površine (2)</t>
  </si>
  <si>
    <t>Vrsta površine (3)</t>
  </si>
  <si>
    <t>Vrsta površine (4)</t>
  </si>
  <si>
    <t>Vrsta površine (5)</t>
  </si>
  <si>
    <t>parkirišče</t>
  </si>
  <si>
    <t>Asfalt - parkirišče</t>
  </si>
  <si>
    <t>Asfalt - pešpot in AP</t>
  </si>
  <si>
    <t>Asfalt - cesta do 3.5m (m1)</t>
  </si>
  <si>
    <t>Asfalt - cesta nad 3.5m (m1)</t>
  </si>
  <si>
    <t>Asfalt - pločnik do 1.5m (m1)</t>
  </si>
  <si>
    <t>Asfalt - pločnik nad 1.5m (m1)</t>
  </si>
  <si>
    <t>(4) pločnik &gt;1.5 (m1)</t>
  </si>
  <si>
    <t>(3) pločnik &lt;1.5m (m1)</t>
  </si>
  <si>
    <t>(2) cesta &gt;3.5 (m1)</t>
  </si>
  <si>
    <t>(1) cesta &lt;3.5 (m1)</t>
  </si>
  <si>
    <t>(5) parkirišče (m2)</t>
  </si>
  <si>
    <t>(6) pešpoti in AP (m2)</t>
  </si>
  <si>
    <t>Vrsta površine (6)</t>
  </si>
  <si>
    <t>Vrsta površine (7)</t>
  </si>
  <si>
    <t>Asfalt - EKO</t>
  </si>
  <si>
    <t>Makadam - cesta do 3.5m (m1)</t>
  </si>
  <si>
    <t>Makadam - cesta nad 3.5m (m1)</t>
  </si>
  <si>
    <t>Makadam - pločnik do 1.5m (m1)</t>
  </si>
  <si>
    <t>Makadam - pločnik nad 1.5m (m1)</t>
  </si>
  <si>
    <t>Makadam - parkirišče</t>
  </si>
  <si>
    <t>Makadam - pešpot in AP</t>
  </si>
  <si>
    <t>Makadam - EKO</t>
  </si>
  <si>
    <t>cesta do 3.5m (m1)</t>
  </si>
  <si>
    <t>cesta nad 3.5m (m1)</t>
  </si>
  <si>
    <t>pločnik do 1.5m (m1)</t>
  </si>
  <si>
    <t>pločnik nad 1.5m (m1)</t>
  </si>
  <si>
    <t>pešpot in AP</t>
  </si>
  <si>
    <t>EKO</t>
  </si>
  <si>
    <t>Tip podlage</t>
  </si>
  <si>
    <t>(ime in priimek, podpis, datum)</t>
  </si>
  <si>
    <t>IZVAJALEC:</t>
  </si>
  <si>
    <t>(žig, podpis)</t>
  </si>
  <si>
    <t>……………………………………………………………………………………………………</t>
  </si>
  <si>
    <t>Pokojišče - Borovnica (do križ. Malence)</t>
  </si>
  <si>
    <t>razširitev ovinkov Pokojišče - Borovnica</t>
  </si>
  <si>
    <t>Občina Borovnica</t>
  </si>
  <si>
    <t>SKLOP 2 - cesta Borovnica-Pokojišče</t>
  </si>
  <si>
    <t>……………………………………………………………………………………………………………</t>
  </si>
  <si>
    <t>Zap. št.</t>
  </si>
  <si>
    <t>Vrsta pov.</t>
  </si>
  <si>
    <t>(7) EKO (kos)</t>
  </si>
  <si>
    <t>PREVZEL:  Dežurni vodja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</si>
</sst>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double">
        <color indexed="64"/>
      </bottom>
      <diagonal/>
    </border>
    <border>
      <left/>
      <right style="thin">
        <color indexed="22"/>
      </right>
      <top style="thin">
        <color indexed="22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64"/>
      </bottom>
      <diagonal/>
    </border>
    <border>
      <left style="thin">
        <color indexed="22"/>
      </left>
      <right/>
      <top style="thin">
        <color indexed="22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/>
      <bottom style="double">
        <color indexed="64"/>
      </bottom>
      <diagonal/>
    </border>
    <border>
      <left style="thin">
        <color indexed="22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22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top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4" borderId="6" xfId="0" applyFill="1" applyBorder="1" applyAlignment="1">
      <alignment horizontal="left" vertical="center" indent="1"/>
    </xf>
    <xf numFmtId="0" fontId="0" fillId="3" borderId="8" xfId="0" applyFill="1" applyBorder="1" applyAlignment="1">
      <alignment horizontal="left" vertical="center" indent="1"/>
    </xf>
    <xf numFmtId="0" fontId="0" fillId="5" borderId="6" xfId="0" applyFill="1" applyBorder="1" applyAlignment="1">
      <alignment horizontal="left" vertical="center" indent="1"/>
    </xf>
    <xf numFmtId="0" fontId="0" fillId="6" borderId="8" xfId="0" applyFill="1" applyBorder="1" applyAlignment="1">
      <alignment horizontal="left" vertical="center" indent="1"/>
    </xf>
    <xf numFmtId="20" fontId="0" fillId="0" borderId="11" xfId="0" applyNumberForma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/>
    <xf numFmtId="0" fontId="1" fillId="0" borderId="15" xfId="0" applyFont="1" applyFill="1" applyBorder="1" applyAlignment="1" applyProtection="1">
      <alignment horizontal="center"/>
    </xf>
    <xf numFmtId="0" fontId="1" fillId="0" borderId="15" xfId="0" applyFont="1" applyFill="1" applyBorder="1" applyAlignment="1" applyProtection="1">
      <alignment horizontal="left"/>
    </xf>
    <xf numFmtId="0" fontId="0" fillId="3" borderId="16" xfId="0" applyFill="1" applyBorder="1" applyAlignment="1" applyProtection="1">
      <alignment horizontal="center"/>
      <protection locked="0"/>
    </xf>
    <xf numFmtId="0" fontId="0" fillId="7" borderId="0" xfId="0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/>
    </xf>
    <xf numFmtId="0" fontId="0" fillId="4" borderId="17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0" xfId="0" applyFont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left" indent="1"/>
    </xf>
    <xf numFmtId="3" fontId="1" fillId="0" borderId="15" xfId="0" applyNumberFormat="1" applyFont="1" applyFill="1" applyBorder="1" applyAlignment="1" applyProtection="1">
      <alignment horizontal="right" indent="1"/>
    </xf>
    <xf numFmtId="0" fontId="0" fillId="0" borderId="13" xfId="0" applyBorder="1" applyAlignment="1" applyProtection="1"/>
    <xf numFmtId="0" fontId="2" fillId="0" borderId="0" xfId="0" applyFont="1" applyAlignment="1" applyProtection="1"/>
    <xf numFmtId="0" fontId="8" fillId="0" borderId="13" xfId="0" applyFont="1" applyBorder="1" applyAlignment="1" applyProtection="1">
      <alignment horizontal="left" vertical="top"/>
    </xf>
    <xf numFmtId="0" fontId="3" fillId="0" borderId="17" xfId="0" applyFont="1" applyBorder="1" applyAlignment="1" applyProtection="1">
      <alignment horizontal="center"/>
    </xf>
    <xf numFmtId="0" fontId="3" fillId="0" borderId="20" xfId="0" applyFont="1" applyBorder="1" applyAlignment="1" applyProtection="1"/>
    <xf numFmtId="0" fontId="3" fillId="0" borderId="18" xfId="0" applyFont="1" applyBorder="1" applyAlignment="1" applyProtection="1"/>
    <xf numFmtId="0" fontId="5" fillId="0" borderId="0" xfId="0" applyFont="1" applyFill="1" applyBorder="1" applyAlignment="1" applyProtection="1">
      <alignment horizontal="center"/>
    </xf>
    <xf numFmtId="20" fontId="0" fillId="0" borderId="0" xfId="0" applyNumberFormat="1" applyAlignment="1" applyProtection="1">
      <alignment horizontal="center"/>
    </xf>
    <xf numFmtId="3" fontId="0" fillId="3" borderId="16" xfId="0" applyNumberFormat="1" applyFill="1" applyBorder="1" applyAlignment="1" applyProtection="1">
      <alignment horizontal="right" indent="1"/>
    </xf>
    <xf numFmtId="3" fontId="0" fillId="7" borderId="0" xfId="0" applyNumberFormat="1" applyFill="1" applyBorder="1" applyAlignment="1" applyProtection="1">
      <alignment horizontal="right" indent="1"/>
    </xf>
    <xf numFmtId="0" fontId="0" fillId="0" borderId="1" xfId="0" applyBorder="1" applyAlignment="1" applyProtection="1"/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1" fontId="3" fillId="0" borderId="30" xfId="0" applyNumberFormat="1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left"/>
    </xf>
    <xf numFmtId="0" fontId="0" fillId="0" borderId="31" xfId="0" applyBorder="1" applyAlignment="1" applyProtection="1"/>
    <xf numFmtId="0" fontId="3" fillId="0" borderId="32" xfId="0" applyFont="1" applyBorder="1" applyAlignment="1" applyProtection="1"/>
    <xf numFmtId="0" fontId="3" fillId="0" borderId="33" xfId="0" applyFont="1" applyBorder="1" applyAlignment="1" applyProtection="1"/>
    <xf numFmtId="1" fontId="3" fillId="0" borderId="33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0" fillId="0" borderId="34" xfId="0" applyBorder="1" applyAlignment="1" applyProtection="1"/>
    <xf numFmtId="3" fontId="0" fillId="3" borderId="36" xfId="0" applyNumberFormat="1" applyFill="1" applyBorder="1" applyAlignment="1" applyProtection="1">
      <alignment horizontal="right" indent="1"/>
    </xf>
    <xf numFmtId="3" fontId="0" fillId="7" borderId="13" xfId="0" applyNumberFormat="1" applyFill="1" applyBorder="1" applyAlignment="1" applyProtection="1">
      <alignment horizontal="right" indent="1"/>
    </xf>
    <xf numFmtId="0" fontId="0" fillId="0" borderId="2" xfId="0" applyBorder="1" applyAlignment="1" applyProtection="1"/>
    <xf numFmtId="0" fontId="3" fillId="0" borderId="37" xfId="0" applyFont="1" applyBorder="1" applyAlignment="1" applyProtection="1"/>
    <xf numFmtId="1" fontId="3" fillId="0" borderId="37" xfId="0" applyNumberFormat="1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left"/>
    </xf>
    <xf numFmtId="0" fontId="0" fillId="0" borderId="38" xfId="0" applyBorder="1" applyAlignment="1" applyProtection="1"/>
    <xf numFmtId="0" fontId="10" fillId="0" borderId="29" xfId="0" applyFont="1" applyBorder="1" applyAlignment="1" applyProtection="1">
      <alignment horizontal="left"/>
    </xf>
    <xf numFmtId="0" fontId="10" fillId="0" borderId="30" xfId="0" applyFont="1" applyBorder="1" applyAlignment="1" applyProtection="1">
      <alignment horizontal="right"/>
    </xf>
    <xf numFmtId="0" fontId="10" fillId="0" borderId="30" xfId="0" applyFont="1" applyBorder="1" applyAlignment="1" applyProtection="1">
      <alignment horizontal="center"/>
    </xf>
    <xf numFmtId="0" fontId="10" fillId="0" borderId="30" xfId="0" applyFont="1" applyBorder="1" applyAlignment="1" applyProtection="1">
      <alignment horizontal="left"/>
    </xf>
    <xf numFmtId="0" fontId="10" fillId="0" borderId="30" xfId="0" applyFont="1" applyBorder="1" applyAlignment="1" applyProtection="1"/>
    <xf numFmtId="0" fontId="6" fillId="0" borderId="31" xfId="0" applyFont="1" applyBorder="1" applyAlignment="1" applyProtection="1"/>
    <xf numFmtId="3" fontId="13" fillId="3" borderId="40" xfId="0" applyNumberFormat="1" applyFont="1" applyFill="1" applyBorder="1" applyAlignment="1" applyProtection="1">
      <alignment horizontal="right" indent="1"/>
    </xf>
    <xf numFmtId="3" fontId="13" fillId="7" borderId="40" xfId="0" applyNumberFormat="1" applyFont="1" applyFill="1" applyBorder="1" applyAlignment="1" applyProtection="1">
      <alignment horizontal="right" indent="1"/>
    </xf>
    <xf numFmtId="0" fontId="6" fillId="0" borderId="41" xfId="0" applyFont="1" applyBorder="1" applyAlignment="1" applyProtection="1"/>
    <xf numFmtId="0" fontId="3" fillId="0" borderId="42" xfId="0" applyFont="1" applyBorder="1" applyAlignment="1" applyProtection="1"/>
    <xf numFmtId="0" fontId="3" fillId="0" borderId="43" xfId="0" applyFont="1" applyBorder="1" applyAlignment="1" applyProtection="1"/>
    <xf numFmtId="1" fontId="3" fillId="0" borderId="43" xfId="0" applyNumberFormat="1" applyFont="1" applyBorder="1" applyAlignment="1" applyProtection="1">
      <alignment horizontal="center"/>
    </xf>
    <xf numFmtId="0" fontId="3" fillId="0" borderId="43" xfId="0" applyFont="1" applyBorder="1" applyAlignment="1" applyProtection="1">
      <alignment horizontal="left"/>
    </xf>
    <xf numFmtId="0" fontId="0" fillId="0" borderId="44" xfId="0" applyBorder="1" applyAlignment="1" applyProtection="1"/>
    <xf numFmtId="0" fontId="3" fillId="0" borderId="45" xfId="0" applyFont="1" applyBorder="1" applyAlignment="1" applyProtection="1">
      <alignment horizontal="center"/>
    </xf>
    <xf numFmtId="0" fontId="1" fillId="0" borderId="46" xfId="0" applyFont="1" applyFill="1" applyBorder="1" applyAlignment="1" applyProtection="1">
      <alignment horizontal="left" indent="1"/>
    </xf>
    <xf numFmtId="0" fontId="1" fillId="0" borderId="47" xfId="0" applyFont="1" applyFill="1" applyBorder="1" applyAlignment="1" applyProtection="1">
      <alignment horizontal="center"/>
    </xf>
    <xf numFmtId="0" fontId="1" fillId="0" borderId="47" xfId="0" applyFont="1" applyFill="1" applyBorder="1" applyAlignment="1" applyProtection="1">
      <alignment horizontal="left"/>
    </xf>
    <xf numFmtId="3" fontId="1" fillId="0" borderId="47" xfId="0" applyNumberFormat="1" applyFont="1" applyFill="1" applyBorder="1" applyAlignment="1" applyProtection="1">
      <alignment horizontal="right" indent="1"/>
    </xf>
    <xf numFmtId="0" fontId="1" fillId="0" borderId="48" xfId="0" applyFont="1" applyFill="1" applyBorder="1" applyAlignment="1" applyProtection="1">
      <alignment horizontal="center"/>
    </xf>
    <xf numFmtId="0" fontId="0" fillId="4" borderId="49" xfId="0" applyFill="1" applyBorder="1" applyAlignment="1" applyProtection="1">
      <alignment horizontal="center"/>
      <protection locked="0"/>
    </xf>
    <xf numFmtId="0" fontId="0" fillId="3" borderId="50" xfId="0" applyFill="1" applyBorder="1" applyAlignment="1" applyProtection="1">
      <alignment horizontal="center"/>
      <protection locked="0"/>
    </xf>
    <xf numFmtId="0" fontId="0" fillId="7" borderId="51" xfId="0" applyFill="1" applyBorder="1" applyAlignment="1" applyProtection="1">
      <alignment horizontal="center"/>
      <protection locked="0"/>
    </xf>
    <xf numFmtId="0" fontId="5" fillId="0" borderId="51" xfId="0" applyFont="1" applyBorder="1" applyAlignment="1" applyProtection="1">
      <alignment horizontal="center"/>
    </xf>
    <xf numFmtId="0" fontId="5" fillId="0" borderId="53" xfId="0" applyFont="1" applyBorder="1" applyAlignment="1" applyProtection="1">
      <alignment horizontal="center"/>
    </xf>
    <xf numFmtId="0" fontId="5" fillId="0" borderId="54" xfId="0" applyFont="1" applyBorder="1" applyAlignment="1" applyProtection="1">
      <alignment horizontal="center"/>
    </xf>
    <xf numFmtId="0" fontId="0" fillId="5" borderId="28" xfId="0" applyFill="1" applyBorder="1" applyAlignment="1" applyProtection="1">
      <alignment horizontal="center"/>
    </xf>
    <xf numFmtId="0" fontId="0" fillId="5" borderId="52" xfId="0" applyFill="1" applyBorder="1" applyAlignment="1" applyProtection="1">
      <alignment horizontal="center"/>
    </xf>
    <xf numFmtId="3" fontId="0" fillId="4" borderId="17" xfId="0" applyNumberFormat="1" applyFill="1" applyBorder="1" applyAlignment="1" applyProtection="1">
      <alignment horizontal="right" indent="1"/>
    </xf>
    <xf numFmtId="3" fontId="0" fillId="4" borderId="35" xfId="0" applyNumberFormat="1" applyFill="1" applyBorder="1" applyAlignment="1" applyProtection="1">
      <alignment horizontal="right" indent="1"/>
    </xf>
    <xf numFmtId="3" fontId="13" fillId="4" borderId="39" xfId="0" applyNumberFormat="1" applyFont="1" applyFill="1" applyBorder="1" applyAlignment="1" applyProtection="1">
      <alignment horizontal="right" indent="1"/>
    </xf>
    <xf numFmtId="0" fontId="8" fillId="0" borderId="0" xfId="0" applyFont="1" applyBorder="1" applyAlignment="1" applyProtection="1">
      <alignment horizontal="center"/>
      <protection locked="0"/>
    </xf>
    <xf numFmtId="0" fontId="10" fillId="0" borderId="42" xfId="0" applyFont="1" applyBorder="1" applyAlignment="1" applyProtection="1">
      <alignment horizontal="left"/>
    </xf>
    <xf numFmtId="0" fontId="10" fillId="0" borderId="43" xfId="0" applyFont="1" applyBorder="1" applyAlignment="1" applyProtection="1">
      <alignment horizontal="right"/>
    </xf>
    <xf numFmtId="0" fontId="10" fillId="0" borderId="43" xfId="0" applyFont="1" applyBorder="1" applyAlignment="1" applyProtection="1">
      <alignment horizontal="center"/>
    </xf>
    <xf numFmtId="0" fontId="10" fillId="0" borderId="43" xfId="0" applyFont="1" applyBorder="1" applyAlignment="1" applyProtection="1">
      <alignment horizontal="left"/>
    </xf>
    <xf numFmtId="0" fontId="10" fillId="0" borderId="43" xfId="0" applyFont="1" applyBorder="1" applyAlignment="1" applyProtection="1"/>
    <xf numFmtId="0" fontId="6" fillId="0" borderId="44" xfId="0" applyFont="1" applyBorder="1" applyAlignment="1" applyProtection="1"/>
    <xf numFmtId="3" fontId="13" fillId="4" borderId="55" xfId="0" applyNumberFormat="1" applyFont="1" applyFill="1" applyBorder="1" applyAlignment="1" applyProtection="1">
      <alignment horizontal="right" indent="1"/>
    </xf>
    <xf numFmtId="3" fontId="13" fillId="3" borderId="56" xfId="0" applyNumberFormat="1" applyFont="1" applyFill="1" applyBorder="1" applyAlignment="1" applyProtection="1">
      <alignment horizontal="right" indent="1"/>
    </xf>
    <xf numFmtId="3" fontId="13" fillId="7" borderId="56" xfId="0" applyNumberFormat="1" applyFont="1" applyFill="1" applyBorder="1" applyAlignment="1" applyProtection="1">
      <alignment horizontal="right" indent="1"/>
    </xf>
    <xf numFmtId="0" fontId="10" fillId="0" borderId="32" xfId="0" applyFont="1" applyBorder="1" applyAlignment="1" applyProtection="1">
      <alignment horizontal="left"/>
    </xf>
    <xf numFmtId="0" fontId="10" fillId="0" borderId="33" xfId="0" applyFont="1" applyBorder="1" applyAlignment="1" applyProtection="1">
      <alignment horizontal="right"/>
    </xf>
    <xf numFmtId="0" fontId="10" fillId="0" borderId="33" xfId="0" applyFont="1" applyBorder="1" applyAlignment="1" applyProtection="1">
      <alignment horizontal="center"/>
    </xf>
    <xf numFmtId="0" fontId="10" fillId="0" borderId="33" xfId="0" applyFont="1" applyBorder="1" applyAlignment="1" applyProtection="1">
      <alignment horizontal="left"/>
    </xf>
    <xf numFmtId="0" fontId="10" fillId="0" borderId="33" xfId="0" applyFont="1" applyBorder="1" applyAlignment="1" applyProtection="1"/>
    <xf numFmtId="0" fontId="6" fillId="0" borderId="34" xfId="0" applyFont="1" applyBorder="1" applyAlignment="1" applyProtection="1"/>
    <xf numFmtId="3" fontId="13" fillId="4" borderId="57" xfId="0" applyNumberFormat="1" applyFont="1" applyFill="1" applyBorder="1" applyAlignment="1" applyProtection="1">
      <alignment horizontal="right" indent="1"/>
    </xf>
    <xf numFmtId="3" fontId="13" fillId="3" borderId="58" xfId="0" applyNumberFormat="1" applyFont="1" applyFill="1" applyBorder="1" applyAlignment="1" applyProtection="1">
      <alignment horizontal="right" indent="1"/>
    </xf>
    <xf numFmtId="3" fontId="13" fillId="7" borderId="58" xfId="0" applyNumberFormat="1" applyFont="1" applyFill="1" applyBorder="1" applyAlignment="1" applyProtection="1">
      <alignment horizontal="right" indent="1"/>
    </xf>
    <xf numFmtId="0" fontId="6" fillId="0" borderId="59" xfId="0" applyFont="1" applyBorder="1" applyAlignment="1" applyProtection="1"/>
    <xf numFmtId="0" fontId="5" fillId="0" borderId="2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12" fillId="0" borderId="22" xfId="0" applyFont="1" applyBorder="1" applyAlignment="1" applyProtection="1"/>
    <xf numFmtId="0" fontId="11" fillId="0" borderId="22" xfId="0" applyFont="1" applyBorder="1" applyAlignment="1" applyProtection="1"/>
    <xf numFmtId="0" fontId="5" fillId="0" borderId="0" xfId="0" applyFont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0" fontId="4" fillId="0" borderId="27" xfId="0" applyFont="1" applyBorder="1" applyAlignment="1" applyProtection="1">
      <alignment horizontal="left" indent="1"/>
      <protection locked="0"/>
    </xf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 vertical="top"/>
    </xf>
    <xf numFmtId="0" fontId="5" fillId="0" borderId="13" xfId="0" applyFont="1" applyBorder="1" applyAlignment="1" applyProtection="1">
      <alignment horizontal="center" vertical="top"/>
    </xf>
    <xf numFmtId="0" fontId="5" fillId="0" borderId="2" xfId="0" applyFont="1" applyBorder="1" applyAlignment="1" applyProtection="1">
      <alignment horizontal="center" vertical="top"/>
    </xf>
    <xf numFmtId="0" fontId="9" fillId="0" borderId="18" xfId="0" applyFont="1" applyBorder="1" applyAlignment="1" applyProtection="1">
      <alignment horizontal="center" vertical="top"/>
    </xf>
    <xf numFmtId="0" fontId="9" fillId="0" borderId="13" xfId="0" applyFont="1" applyBorder="1" applyAlignment="1" applyProtection="1">
      <alignment horizontal="center" vertical="top"/>
    </xf>
    <xf numFmtId="0" fontId="9" fillId="0" borderId="2" xfId="0" applyFont="1" applyBorder="1" applyAlignment="1" applyProtection="1">
      <alignment horizontal="center" vertical="top"/>
    </xf>
    <xf numFmtId="0" fontId="5" fillId="4" borderId="21" xfId="0" applyFont="1" applyFill="1" applyBorder="1" applyAlignment="1" applyProtection="1">
      <alignment horizontal="center" wrapText="1"/>
    </xf>
    <xf numFmtId="0" fontId="5" fillId="4" borderId="22" xfId="0" applyFont="1" applyFill="1" applyBorder="1" applyAlignment="1" applyProtection="1">
      <alignment horizontal="center" wrapText="1"/>
    </xf>
    <xf numFmtId="0" fontId="5" fillId="4" borderId="23" xfId="0" applyFont="1" applyFill="1" applyBorder="1" applyAlignment="1" applyProtection="1">
      <alignment horizontal="center" wrapText="1"/>
    </xf>
    <xf numFmtId="0" fontId="5" fillId="8" borderId="1" xfId="0" applyFont="1" applyFill="1" applyBorder="1" applyAlignment="1" applyProtection="1">
      <alignment horizontal="center" textRotation="90"/>
    </xf>
    <xf numFmtId="0" fontId="5" fillId="8" borderId="2" xfId="0" applyFont="1" applyFill="1" applyBorder="1" applyAlignment="1" applyProtection="1">
      <alignment horizontal="center" textRotation="90"/>
    </xf>
    <xf numFmtId="0" fontId="5" fillId="8" borderId="11" xfId="0" applyFont="1" applyFill="1" applyBorder="1" applyAlignment="1" applyProtection="1">
      <alignment horizontal="center" textRotation="90"/>
    </xf>
    <xf numFmtId="0" fontId="5" fillId="8" borderId="12" xfId="0" applyFont="1" applyFill="1" applyBorder="1" applyAlignment="1" applyProtection="1">
      <alignment horizontal="center" textRotation="90"/>
    </xf>
    <xf numFmtId="0" fontId="5" fillId="8" borderId="19" xfId="0" applyFont="1" applyFill="1" applyBorder="1" applyAlignment="1" applyProtection="1">
      <alignment horizontal="center" textRotation="90"/>
    </xf>
    <xf numFmtId="0" fontId="7" fillId="4" borderId="27" xfId="0" applyFont="1" applyFill="1" applyBorder="1" applyAlignment="1" applyProtection="1">
      <alignment horizontal="center" textRotation="90" wrapText="1"/>
    </xf>
    <xf numFmtId="0" fontId="0" fillId="4" borderId="1" xfId="0" applyFont="1" applyFill="1" applyBorder="1" applyAlignment="1" applyProtection="1">
      <alignment horizontal="center" textRotation="90"/>
    </xf>
    <xf numFmtId="0" fontId="0" fillId="4" borderId="2" xfId="0" applyFont="1" applyFill="1" applyBorder="1" applyAlignment="1" applyProtection="1">
      <alignment horizontal="center" textRotation="90"/>
    </xf>
    <xf numFmtId="0" fontId="0" fillId="3" borderId="24" xfId="0" applyFont="1" applyFill="1" applyBorder="1" applyAlignment="1" applyProtection="1">
      <alignment horizontal="center" textRotation="90"/>
    </xf>
    <xf numFmtId="0" fontId="0" fillId="3" borderId="0" xfId="0" applyFont="1" applyFill="1" applyBorder="1" applyAlignment="1" applyProtection="1">
      <alignment horizontal="center"/>
    </xf>
    <xf numFmtId="0" fontId="0" fillId="3" borderId="13" xfId="0" applyFont="1" applyFill="1" applyBorder="1" applyAlignment="1" applyProtection="1">
      <alignment horizontal="center"/>
    </xf>
    <xf numFmtId="0" fontId="7" fillId="4" borderId="26" xfId="0" applyFont="1" applyFill="1" applyBorder="1" applyAlignment="1" applyProtection="1">
      <alignment horizontal="center" textRotation="90" wrapText="1"/>
    </xf>
    <xf numFmtId="0" fontId="0" fillId="4" borderId="20" xfId="0" applyFont="1" applyFill="1" applyBorder="1" applyAlignment="1" applyProtection="1">
      <alignment horizontal="center" textRotation="90"/>
    </xf>
    <xf numFmtId="0" fontId="0" fillId="4" borderId="18" xfId="0" applyFont="1" applyFill="1" applyBorder="1" applyAlignment="1" applyProtection="1">
      <alignment horizontal="center" textRotation="90"/>
    </xf>
    <xf numFmtId="0" fontId="7" fillId="4" borderId="19" xfId="0" applyFont="1" applyFill="1" applyBorder="1" applyAlignment="1" applyProtection="1">
      <alignment horizontal="center" textRotation="90" wrapText="1"/>
    </xf>
    <xf numFmtId="0" fontId="0" fillId="4" borderId="11" xfId="0" applyFont="1" applyFill="1" applyBorder="1" applyAlignment="1" applyProtection="1">
      <alignment horizontal="center" textRotation="90"/>
    </xf>
    <xf numFmtId="0" fontId="0" fillId="4" borderId="12" xfId="0" applyFont="1" applyFill="1" applyBorder="1" applyAlignment="1" applyProtection="1">
      <alignment horizontal="center" textRotation="90"/>
    </xf>
    <xf numFmtId="0" fontId="7" fillId="4" borderId="24" xfId="0" applyFont="1" applyFill="1" applyBorder="1" applyAlignment="1" applyProtection="1">
      <alignment horizontal="center" textRotation="90" wrapText="1"/>
    </xf>
    <xf numFmtId="0" fontId="0" fillId="4" borderId="0" xfId="0" applyFont="1" applyFill="1" applyBorder="1" applyAlignment="1" applyProtection="1">
      <alignment horizontal="center" textRotation="90"/>
    </xf>
    <xf numFmtId="0" fontId="0" fillId="4" borderId="13" xfId="0" applyFont="1" applyFill="1" applyBorder="1" applyAlignment="1" applyProtection="1">
      <alignment horizontal="center" textRotation="90"/>
    </xf>
    <xf numFmtId="0" fontId="12" fillId="0" borderId="26" xfId="0" applyFont="1" applyBorder="1" applyAlignment="1" applyProtection="1">
      <alignment horizontal="right"/>
    </xf>
    <xf numFmtId="0" fontId="12" fillId="0" borderId="24" xfId="0" applyFont="1" applyBorder="1" applyAlignment="1" applyProtection="1">
      <alignment horizontal="right"/>
    </xf>
    <xf numFmtId="0" fontId="5" fillId="0" borderId="21" xfId="0" applyFont="1" applyFill="1" applyBorder="1" applyAlignment="1" applyProtection="1">
      <alignment horizontal="center" wrapText="1"/>
    </xf>
    <xf numFmtId="0" fontId="5" fillId="0" borderId="22" xfId="0" applyFont="1" applyFill="1" applyBorder="1" applyAlignment="1" applyProtection="1">
      <alignment horizontal="center" wrapText="1"/>
    </xf>
    <xf numFmtId="0" fontId="5" fillId="0" borderId="23" xfId="0" applyFont="1" applyFill="1" applyBorder="1" applyAlignment="1" applyProtection="1">
      <alignment horizontal="center" wrapText="1"/>
    </xf>
    <xf numFmtId="0" fontId="5" fillId="8" borderId="21" xfId="0" applyFont="1" applyFill="1" applyBorder="1" applyAlignment="1" applyProtection="1">
      <alignment horizontal="center" wrapText="1"/>
    </xf>
    <xf numFmtId="0" fontId="5" fillId="8" borderId="22" xfId="0" applyFont="1" applyFill="1" applyBorder="1" applyAlignment="1" applyProtection="1">
      <alignment horizontal="center" wrapText="1"/>
    </xf>
    <xf numFmtId="0" fontId="5" fillId="8" borderId="23" xfId="0" applyFont="1" applyFill="1" applyBorder="1" applyAlignment="1" applyProtection="1">
      <alignment horizontal="center" wrapText="1"/>
    </xf>
    <xf numFmtId="0" fontId="5" fillId="0" borderId="21" xfId="0" applyFont="1" applyBorder="1" applyAlignment="1" applyProtection="1">
      <alignment horizontal="center"/>
    </xf>
    <xf numFmtId="0" fontId="5" fillId="0" borderId="22" xfId="0" applyFont="1" applyBorder="1" applyAlignment="1" applyProtection="1">
      <alignment horizontal="center"/>
    </xf>
    <xf numFmtId="0" fontId="5" fillId="0" borderId="23" xfId="0" applyFont="1" applyBorder="1" applyAlignment="1" applyProtection="1">
      <alignment horizontal="center"/>
    </xf>
    <xf numFmtId="0" fontId="11" fillId="0" borderId="26" xfId="0" applyFont="1" applyBorder="1" applyAlignment="1" applyProtection="1">
      <alignment horizontal="center"/>
    </xf>
    <xf numFmtId="0" fontId="11" fillId="0" borderId="24" xfId="0" applyFont="1" applyBorder="1" applyAlignment="1" applyProtection="1">
      <alignment horizontal="center"/>
    </xf>
    <xf numFmtId="0" fontId="11" fillId="0" borderId="27" xfId="0" applyFont="1" applyBorder="1" applyAlignment="1" applyProtection="1">
      <alignment horizontal="center"/>
    </xf>
    <xf numFmtId="0" fontId="0" fillId="0" borderId="21" xfId="0" applyBorder="1" applyAlignment="1" applyProtection="1">
      <alignment horizontal="right"/>
    </xf>
    <xf numFmtId="0" fontId="0" fillId="0" borderId="22" xfId="0" applyBorder="1" applyAlignment="1" applyProtection="1">
      <alignment horizontal="right"/>
    </xf>
    <xf numFmtId="0" fontId="0" fillId="0" borderId="21" xfId="0" applyFill="1" applyBorder="1" applyAlignment="1" applyProtection="1">
      <alignment horizontal="right"/>
    </xf>
    <xf numFmtId="0" fontId="0" fillId="0" borderId="22" xfId="0" applyFill="1" applyBorder="1" applyAlignment="1" applyProtection="1">
      <alignment horizontal="right"/>
    </xf>
    <xf numFmtId="14" fontId="4" fillId="0" borderId="22" xfId="0" applyNumberFormat="1" applyFont="1" applyBorder="1" applyAlignment="1" applyProtection="1">
      <alignment horizontal="center"/>
      <protection locked="0"/>
    </xf>
    <xf numFmtId="14" fontId="4" fillId="0" borderId="23" xfId="0" applyNumberFormat="1" applyFont="1" applyBorder="1" applyAlignment="1" applyProtection="1">
      <alignment horizontal="center"/>
      <protection locked="0"/>
    </xf>
    <xf numFmtId="20" fontId="4" fillId="0" borderId="22" xfId="0" applyNumberFormat="1" applyFont="1" applyFill="1" applyBorder="1" applyAlignment="1" applyProtection="1">
      <alignment horizontal="center"/>
      <protection locked="0"/>
    </xf>
    <xf numFmtId="20" fontId="4" fillId="0" borderId="23" xfId="0" applyNumberFormat="1" applyFont="1" applyFill="1" applyBorder="1" applyAlignment="1" applyProtection="1">
      <alignment horizontal="center"/>
      <protection locked="0"/>
    </xf>
    <xf numFmtId="0" fontId="0" fillId="4" borderId="24" xfId="0" applyFont="1" applyFill="1" applyBorder="1" applyAlignment="1" applyProtection="1">
      <alignment horizontal="center" textRotation="90"/>
    </xf>
    <xf numFmtId="0" fontId="0" fillId="4" borderId="0" xfId="0" applyFont="1" applyFill="1" applyBorder="1" applyAlignment="1" applyProtection="1">
      <alignment horizontal="center"/>
    </xf>
    <xf numFmtId="0" fontId="0" fillId="4" borderId="13" xfId="0" applyFont="1" applyFill="1" applyBorder="1" applyAlignment="1" applyProtection="1">
      <alignment horizontal="center"/>
    </xf>
    <xf numFmtId="0" fontId="0" fillId="7" borderId="24" xfId="0" applyFont="1" applyFill="1" applyBorder="1" applyAlignment="1" applyProtection="1">
      <alignment horizontal="center" textRotation="90"/>
    </xf>
    <xf numFmtId="0" fontId="0" fillId="7" borderId="0" xfId="0" applyFont="1" applyFill="1" applyBorder="1" applyAlignment="1" applyProtection="1">
      <alignment horizontal="center"/>
    </xf>
    <xf numFmtId="0" fontId="0" fillId="7" borderId="13" xfId="0" applyFont="1" applyFill="1" applyBorder="1" applyAlignment="1" applyProtection="1">
      <alignment horizontal="center"/>
    </xf>
    <xf numFmtId="0" fontId="0" fillId="5" borderId="27" xfId="0" applyFont="1" applyFill="1" applyBorder="1" applyAlignment="1" applyProtection="1">
      <alignment horizontal="center" textRotation="90"/>
    </xf>
    <xf numFmtId="0" fontId="0" fillId="5" borderId="1" xfId="0" applyFont="1" applyFill="1" applyBorder="1" applyAlignment="1" applyProtection="1">
      <alignment horizontal="center"/>
    </xf>
    <xf numFmtId="0" fontId="0" fillId="5" borderId="2" xfId="0" applyFont="1" applyFill="1" applyBorder="1" applyAlignment="1" applyProtection="1">
      <alignment horizontal="center"/>
    </xf>
    <xf numFmtId="0" fontId="0" fillId="3" borderId="2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Z132"/>
  <sheetViews>
    <sheetView tabSelected="1" zoomScale="80" zoomScaleNormal="80" zoomScaleSheetLayoutView="80" workbookViewId="0">
      <pane ySplit="5" topLeftCell="A6" activePane="bottomLeft" state="frozen"/>
      <selection activeCell="D43" sqref="D43:D45"/>
      <selection pane="bottomLeft" activeCell="D30" sqref="D30"/>
    </sheetView>
  </sheetViews>
  <sheetFormatPr defaultRowHeight="15" x14ac:dyDescent="0.25"/>
  <cols>
    <col min="1" max="1" width="5.7109375" style="31" customWidth="1"/>
    <col min="2" max="2" width="9.7109375" style="30" customWidth="1"/>
    <col min="3" max="3" width="3.7109375" style="30" customWidth="1"/>
    <col min="4" max="4" width="37.7109375" style="39" customWidth="1"/>
    <col min="5" max="6" width="8.7109375" style="30" customWidth="1"/>
    <col min="7" max="10" width="8.7109375" style="31" customWidth="1"/>
    <col min="11" max="52" width="6.7109375" style="31" hidden="1" customWidth="1"/>
    <col min="53" max="16384" width="9.140625" style="30"/>
  </cols>
  <sheetData>
    <row r="1" spans="1:52" ht="23.25" customHeight="1" x14ac:dyDescent="0.35">
      <c r="A1" s="132" t="s">
        <v>62</v>
      </c>
      <c r="G1" s="183" t="s">
        <v>17</v>
      </c>
      <c r="H1" s="184"/>
      <c r="I1" s="187"/>
      <c r="J1" s="188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</row>
    <row r="2" spans="1:52" ht="23.25" customHeight="1" x14ac:dyDescent="0.3">
      <c r="A2" s="47" t="s">
        <v>63</v>
      </c>
      <c r="B2" s="45"/>
      <c r="C2" s="45"/>
      <c r="D2" s="45"/>
      <c r="E2" s="45"/>
      <c r="F2" s="45"/>
      <c r="G2" s="185" t="s">
        <v>18</v>
      </c>
      <c r="H2" s="186"/>
      <c r="I2" s="189"/>
      <c r="J2" s="190"/>
      <c r="K2" s="177" t="s">
        <v>15</v>
      </c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9"/>
      <c r="AF2" s="177" t="s">
        <v>14</v>
      </c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9"/>
    </row>
    <row r="3" spans="1:52" ht="23.25" customHeight="1" x14ac:dyDescent="0.25">
      <c r="A3" s="160" t="s">
        <v>65</v>
      </c>
      <c r="B3" s="163" t="s">
        <v>20</v>
      </c>
      <c r="C3" s="166" t="s">
        <v>55</v>
      </c>
      <c r="D3" s="163" t="s">
        <v>2</v>
      </c>
      <c r="E3" s="154" t="s">
        <v>19</v>
      </c>
      <c r="F3" s="154" t="s">
        <v>66</v>
      </c>
      <c r="G3" s="191" t="s">
        <v>5</v>
      </c>
      <c r="H3" s="157" t="s">
        <v>6</v>
      </c>
      <c r="I3" s="194" t="s">
        <v>7</v>
      </c>
      <c r="J3" s="197" t="s">
        <v>8</v>
      </c>
      <c r="K3" s="175" t="s">
        <v>36</v>
      </c>
      <c r="L3" s="175"/>
      <c r="M3" s="176"/>
      <c r="N3" s="146" t="s">
        <v>35</v>
      </c>
      <c r="O3" s="147"/>
      <c r="P3" s="148"/>
      <c r="Q3" s="171" t="s">
        <v>34</v>
      </c>
      <c r="R3" s="172"/>
      <c r="S3" s="173"/>
      <c r="T3" s="146" t="s">
        <v>33</v>
      </c>
      <c r="U3" s="147"/>
      <c r="V3" s="148"/>
      <c r="W3" s="171" t="s">
        <v>37</v>
      </c>
      <c r="X3" s="172"/>
      <c r="Y3" s="173"/>
      <c r="Z3" s="146" t="s">
        <v>38</v>
      </c>
      <c r="AA3" s="147"/>
      <c r="AB3" s="148"/>
      <c r="AC3" s="172" t="s">
        <v>67</v>
      </c>
      <c r="AD3" s="172"/>
      <c r="AE3" s="173"/>
      <c r="AF3" s="174" t="s">
        <v>36</v>
      </c>
      <c r="AG3" s="175"/>
      <c r="AH3" s="176"/>
      <c r="AI3" s="146" t="s">
        <v>35</v>
      </c>
      <c r="AJ3" s="147"/>
      <c r="AK3" s="148"/>
      <c r="AL3" s="171" t="s">
        <v>34</v>
      </c>
      <c r="AM3" s="172"/>
      <c r="AN3" s="173"/>
      <c r="AO3" s="146" t="s">
        <v>33</v>
      </c>
      <c r="AP3" s="147"/>
      <c r="AQ3" s="148"/>
      <c r="AR3" s="171" t="s">
        <v>37</v>
      </c>
      <c r="AS3" s="172"/>
      <c r="AT3" s="173"/>
      <c r="AU3" s="146" t="s">
        <v>38</v>
      </c>
      <c r="AV3" s="147"/>
      <c r="AW3" s="148"/>
      <c r="AX3" s="172" t="s">
        <v>67</v>
      </c>
      <c r="AY3" s="172"/>
      <c r="AZ3" s="173"/>
    </row>
    <row r="4" spans="1:52" ht="23.25" customHeight="1" x14ac:dyDescent="0.25">
      <c r="A4" s="161"/>
      <c r="B4" s="164"/>
      <c r="C4" s="167"/>
      <c r="D4" s="164"/>
      <c r="E4" s="155"/>
      <c r="F4" s="155"/>
      <c r="G4" s="192"/>
      <c r="H4" s="158"/>
      <c r="I4" s="195"/>
      <c r="J4" s="198"/>
      <c r="K4" s="149" t="s">
        <v>5</v>
      </c>
      <c r="L4" s="151" t="s">
        <v>6</v>
      </c>
      <c r="M4" s="153" t="s">
        <v>7</v>
      </c>
      <c r="N4" s="149" t="s">
        <v>5</v>
      </c>
      <c r="O4" s="151" t="s">
        <v>6</v>
      </c>
      <c r="P4" s="153" t="s">
        <v>7</v>
      </c>
      <c r="Q4" s="149" t="s">
        <v>5</v>
      </c>
      <c r="R4" s="151" t="s">
        <v>6</v>
      </c>
      <c r="S4" s="153" t="s">
        <v>7</v>
      </c>
      <c r="T4" s="149" t="s">
        <v>5</v>
      </c>
      <c r="U4" s="151" t="s">
        <v>6</v>
      </c>
      <c r="V4" s="153" t="s">
        <v>7</v>
      </c>
      <c r="W4" s="151" t="s">
        <v>5</v>
      </c>
      <c r="X4" s="151" t="s">
        <v>6</v>
      </c>
      <c r="Y4" s="153" t="s">
        <v>7</v>
      </c>
      <c r="Z4" s="151" t="s">
        <v>5</v>
      </c>
      <c r="AA4" s="151" t="s">
        <v>6</v>
      </c>
      <c r="AB4" s="153" t="s">
        <v>7</v>
      </c>
      <c r="AC4" s="149" t="s">
        <v>5</v>
      </c>
      <c r="AD4" s="151" t="s">
        <v>6</v>
      </c>
      <c r="AE4" s="153" t="s">
        <v>7</v>
      </c>
      <c r="AF4" s="151" t="s">
        <v>5</v>
      </c>
      <c r="AG4" s="151" t="s">
        <v>6</v>
      </c>
      <c r="AH4" s="153" t="s">
        <v>7</v>
      </c>
      <c r="AI4" s="149" t="s">
        <v>5</v>
      </c>
      <c r="AJ4" s="151" t="s">
        <v>6</v>
      </c>
      <c r="AK4" s="153" t="s">
        <v>7</v>
      </c>
      <c r="AL4" s="149" t="s">
        <v>5</v>
      </c>
      <c r="AM4" s="151" t="s">
        <v>6</v>
      </c>
      <c r="AN4" s="153" t="s">
        <v>7</v>
      </c>
      <c r="AO4" s="149" t="s">
        <v>5</v>
      </c>
      <c r="AP4" s="151" t="s">
        <v>6</v>
      </c>
      <c r="AQ4" s="153" t="s">
        <v>7</v>
      </c>
      <c r="AR4" s="151" t="s">
        <v>5</v>
      </c>
      <c r="AS4" s="151" t="s">
        <v>6</v>
      </c>
      <c r="AT4" s="153" t="s">
        <v>7</v>
      </c>
      <c r="AU4" s="151" t="s">
        <v>5</v>
      </c>
      <c r="AV4" s="151" t="s">
        <v>6</v>
      </c>
      <c r="AW4" s="153" t="s">
        <v>7</v>
      </c>
      <c r="AX4" s="149" t="s">
        <v>5</v>
      </c>
      <c r="AY4" s="151" t="s">
        <v>6</v>
      </c>
      <c r="AZ4" s="153" t="s">
        <v>7</v>
      </c>
    </row>
    <row r="5" spans="1:52" s="32" customFormat="1" ht="23.25" customHeight="1" x14ac:dyDescent="0.25">
      <c r="A5" s="162"/>
      <c r="B5" s="165"/>
      <c r="C5" s="168"/>
      <c r="D5" s="165"/>
      <c r="E5" s="156"/>
      <c r="F5" s="156"/>
      <c r="G5" s="193"/>
      <c r="H5" s="159"/>
      <c r="I5" s="196"/>
      <c r="J5" s="199"/>
      <c r="K5" s="150"/>
      <c r="L5" s="152"/>
      <c r="M5" s="152"/>
      <c r="N5" s="150"/>
      <c r="O5" s="152"/>
      <c r="P5" s="152"/>
      <c r="Q5" s="150"/>
      <c r="R5" s="152"/>
      <c r="S5" s="152"/>
      <c r="T5" s="150"/>
      <c r="U5" s="152"/>
      <c r="V5" s="152"/>
      <c r="W5" s="152"/>
      <c r="X5" s="152"/>
      <c r="Y5" s="152"/>
      <c r="Z5" s="152"/>
      <c r="AA5" s="152"/>
      <c r="AB5" s="152"/>
      <c r="AC5" s="150"/>
      <c r="AD5" s="152"/>
      <c r="AE5" s="152"/>
      <c r="AF5" s="152"/>
      <c r="AG5" s="152"/>
      <c r="AH5" s="152"/>
      <c r="AI5" s="150"/>
      <c r="AJ5" s="152"/>
      <c r="AK5" s="152"/>
      <c r="AL5" s="150"/>
      <c r="AM5" s="152"/>
      <c r="AN5" s="152"/>
      <c r="AO5" s="150"/>
      <c r="AP5" s="152"/>
      <c r="AQ5" s="152"/>
      <c r="AR5" s="152"/>
      <c r="AS5" s="152"/>
      <c r="AT5" s="152"/>
      <c r="AU5" s="152"/>
      <c r="AV5" s="152"/>
      <c r="AW5" s="152"/>
      <c r="AX5" s="150"/>
      <c r="AY5" s="152"/>
      <c r="AZ5" s="152"/>
    </row>
    <row r="6" spans="1:52" s="32" customFormat="1" x14ac:dyDescent="0.25">
      <c r="A6" s="48">
        <v>1</v>
      </c>
      <c r="B6" s="43">
        <v>468051</v>
      </c>
      <c r="C6" s="33" t="s">
        <v>1</v>
      </c>
      <c r="D6" s="34" t="s">
        <v>60</v>
      </c>
      <c r="E6" s="44">
        <v>3376</v>
      </c>
      <c r="F6" s="37">
        <v>2</v>
      </c>
      <c r="G6" s="38"/>
      <c r="H6" s="35"/>
      <c r="I6" s="36">
        <v>1</v>
      </c>
      <c r="J6" s="99">
        <v>100</v>
      </c>
      <c r="K6" s="40" t="str">
        <f>IF($C6="A",IF(AND($F6=1,$G6=1),$E6*($J6/100),""),"")</f>
        <v/>
      </c>
      <c r="L6" s="40" t="str">
        <f>IF($C6="A",IF(AND($F6=1,$H6=1),$E6*($J6/100),""),"")</f>
        <v/>
      </c>
      <c r="M6" s="41" t="str">
        <f>IF($C6="A",IF(AND($F6=1,$I6=1),$E6*($J6/100),""),"")</f>
        <v/>
      </c>
      <c r="N6" s="40" t="str">
        <f>IF($C6="A",IF(AND($F6=2,$G6=1),$E6*($J6/100),""),"")</f>
        <v/>
      </c>
      <c r="O6" s="40" t="str">
        <f>IF($C6="A",IF(AND($F6=2,$H6=1),$E6*($J6/100),""),"")</f>
        <v/>
      </c>
      <c r="P6" s="41">
        <f>IF($C6="A",IF(AND($F6=2,$I6=1),$E6*($J6/100),""),"")</f>
        <v>3376</v>
      </c>
      <c r="Q6" s="40" t="str">
        <f>IF($C6="A",IF(AND($F6=3,$G6=1),$E6*($J6/100),""),"")</f>
        <v/>
      </c>
      <c r="R6" s="40" t="str">
        <f>IF($C6="A",IF(AND($F6=3,$H6=1),$E6*($J6/100),""),"")</f>
        <v/>
      </c>
      <c r="S6" s="41" t="str">
        <f>IF($C6="A",IF(AND($F6=3,$I6=1),$E6*($J6/100),""),"")</f>
        <v/>
      </c>
      <c r="T6" s="40" t="str">
        <f>IF($C6="A",IF(AND($F6=4,$G6=1),$E6*($J6/100),""),"")</f>
        <v/>
      </c>
      <c r="U6" s="40" t="str">
        <f>IF($C6="A",IF(AND($F6=4,$H6=1),$E6*($J6/100),""),"")</f>
        <v/>
      </c>
      <c r="V6" s="41" t="str">
        <f>IF($C6="A",IF(AND($F6=4,$I6=1),$E6*($J6/100),""),"")</f>
        <v/>
      </c>
      <c r="W6" s="42" t="str">
        <f>IF($C6="A",IF(AND($F6=5,$G6=1),$E6*($J6/100),""),"")</f>
        <v/>
      </c>
      <c r="X6" s="40" t="str">
        <f>IF($C6="A",IF(AND($F6=5,$H6=1),$E6*($J6/100),""),"")</f>
        <v/>
      </c>
      <c r="Y6" s="41" t="str">
        <f>IF($C6="A",IF(AND($F6=5,$I6=1),$E6*($J6/100),""),"")</f>
        <v/>
      </c>
      <c r="Z6" s="42" t="str">
        <f>IF($C6="A",IF(AND($F6=6,$G6=1),$E6*($J6/100),""),"")</f>
        <v/>
      </c>
      <c r="AA6" s="40" t="str">
        <f>IF($C6="A",IF(AND($F6=6,$H6=1),$E6*($J6/100),""),"")</f>
        <v/>
      </c>
      <c r="AB6" s="41" t="str">
        <f>IF($C6="A",IF(AND($F6=6,$I6=1),$E6*($J6/100),""),"")</f>
        <v/>
      </c>
      <c r="AC6" s="40" t="str">
        <f>IF($C6="A",IF(AND($F6=7,$G6=1),$E6*($J6/100),""),"")</f>
        <v/>
      </c>
      <c r="AD6" s="40" t="str">
        <f>IF($C6="A",IF(AND($F6=7,$H6=1),$E6*($J6/100),""),"")</f>
        <v/>
      </c>
      <c r="AE6" s="41" t="str">
        <f>IF($C6="A",IF(AND($F6=7,$I6=1),$E6*($J6/100),""),"")</f>
        <v/>
      </c>
      <c r="AF6" s="42" t="str">
        <f t="shared" ref="AF6:AF7" si="0">IF($C6="M",IF(AND($F6=1,$G6=1),$E6*($J6/100),""),"")</f>
        <v/>
      </c>
      <c r="AG6" s="40" t="str">
        <f t="shared" ref="AG6:AG7" si="1">IF($C6="M",IF(AND($F6=1,$H6=1),$E6*($J6/100),""),"")</f>
        <v/>
      </c>
      <c r="AH6" s="41" t="str">
        <f t="shared" ref="AH6:AH7" si="2">IF($C6="M",IF(AND($F6=1,$I6=1),$E6*($J6/100),""),"")</f>
        <v/>
      </c>
      <c r="AI6" s="40" t="str">
        <f t="shared" ref="AI6:AI7" si="3">IF($C6="M",IF(AND($F6=2,$G6=1),$E6*($J6/100),""),"")</f>
        <v/>
      </c>
      <c r="AJ6" s="40" t="str">
        <f t="shared" ref="AJ6:AJ7" si="4">IF($C6="M",IF(AND($F6=2,$H6=1),$E6*($J6/100),""),"")</f>
        <v/>
      </c>
      <c r="AK6" s="41" t="str">
        <f t="shared" ref="AK6:AK7" si="5">IF($C6="M",IF(AND($F6=2,$I6=1),$E6*($J6/100),""),"")</f>
        <v/>
      </c>
      <c r="AL6" s="40" t="str">
        <f t="shared" ref="AL6:AL7" si="6">IF($C6="M",IF(AND($F6=3,$G6=1),$E6*($J6/100),""),"")</f>
        <v/>
      </c>
      <c r="AM6" s="40" t="str">
        <f t="shared" ref="AM6:AM7" si="7">IF($C6="M",IF(AND($F6=3,$H6=1),$E6*($J6/100),""),"")</f>
        <v/>
      </c>
      <c r="AN6" s="41" t="str">
        <f t="shared" ref="AN6:AN7" si="8">IF($C6="M",IF(AND($F6=3,$I6=1),$E6*($J6/100),""),"")</f>
        <v/>
      </c>
      <c r="AO6" s="40" t="str">
        <f t="shared" ref="AO6:AO7" si="9">IF($C6="M",IF(AND($F6=4,$G6=1),$E6*($J6/100),""),"")</f>
        <v/>
      </c>
      <c r="AP6" s="40" t="str">
        <f t="shared" ref="AP6:AP7" si="10">IF($C6="M",IF(AND($F6=4,$H6=1),$E6*($J6/100),""),"")</f>
        <v/>
      </c>
      <c r="AQ6" s="41" t="str">
        <f t="shared" ref="AQ6:AQ7" si="11">IF($C6="M",IF(AND($F6=4,$I6=1),$E6*($J6/100),""),"")</f>
        <v/>
      </c>
      <c r="AR6" s="42" t="str">
        <f t="shared" ref="AR6:AR7" si="12">IF($C6="M",IF(AND($F6=5,$G6=1),$E6*($J6/100),""),"")</f>
        <v/>
      </c>
      <c r="AS6" s="40" t="str">
        <f t="shared" ref="AS6:AS7" si="13">IF($C6="M",IF(AND($F6=5,$H6=1),$E6*($J6/100),""),"")</f>
        <v/>
      </c>
      <c r="AT6" s="41" t="str">
        <f t="shared" ref="AT6:AT7" si="14">IF($C6="M",IF(AND($F6=5,$I6=1),$E6*($J6/100),""),"")</f>
        <v/>
      </c>
      <c r="AU6" s="42" t="str">
        <f t="shared" ref="AU6:AU7" si="15">IF($C6="M",IF(AND($F6=6,$G6=1),$E6*($J6/100),""),"")</f>
        <v/>
      </c>
      <c r="AV6" s="40" t="str">
        <f t="shared" ref="AV6:AV7" si="16">IF($C6="M",IF(AND($F6=6,$H6=1),$E6*($J6/100),""),"")</f>
        <v/>
      </c>
      <c r="AW6" s="41" t="str">
        <f t="shared" ref="AW6:AW7" si="17">IF($C6="M",IF(AND($F6=6,$I6=1),$E6*($J6/100),""),"")</f>
        <v/>
      </c>
      <c r="AX6" s="40" t="str">
        <f>IF($C6="M",IF(AND($F6=7,$G6=1),$E6*($J6/100),""),"")</f>
        <v/>
      </c>
      <c r="AY6" s="40" t="str">
        <f>IF($C6="M",IF(AND($F6=7,$H6=1),$E6*($J6/100),""),"")</f>
        <v/>
      </c>
      <c r="AZ6" s="41" t="str">
        <f>IF($C6="M",IF(AND($F6=7,$I6=1),$E6*($J6/100),""),"")</f>
        <v/>
      </c>
    </row>
    <row r="7" spans="1:52" ht="15.75" thickBot="1" x14ac:dyDescent="0.3">
      <c r="A7" s="87">
        <v>2</v>
      </c>
      <c r="B7" s="88">
        <v>468051</v>
      </c>
      <c r="C7" s="89" t="s">
        <v>1</v>
      </c>
      <c r="D7" s="90" t="s">
        <v>61</v>
      </c>
      <c r="E7" s="91">
        <v>300</v>
      </c>
      <c r="F7" s="92">
        <v>2</v>
      </c>
      <c r="G7" s="93"/>
      <c r="H7" s="94"/>
      <c r="I7" s="95">
        <v>1</v>
      </c>
      <c r="J7" s="100">
        <v>100</v>
      </c>
      <c r="K7" s="96" t="str">
        <f t="shared" ref="K7" si="18">IF($C7="A",IF(AND($F7=1,$G7=1),$E7*($J7/100),""),"")</f>
        <v/>
      </c>
      <c r="L7" s="96" t="str">
        <f t="shared" ref="L7" si="19">IF($C7="A",IF(AND($F7=1,$H7=1),$E7*($J7/100),""),"")</f>
        <v/>
      </c>
      <c r="M7" s="97" t="str">
        <f t="shared" ref="M7" si="20">IF($C7="A",IF(AND($F7=1,$I7=1),$E7*($J7/100),""),"")</f>
        <v/>
      </c>
      <c r="N7" s="96" t="str">
        <f t="shared" ref="N7" si="21">IF($C7="A",IF(AND($F7=2,$G7=1),$E7*($J7/100),""),"")</f>
        <v/>
      </c>
      <c r="O7" s="96" t="str">
        <f t="shared" ref="O7" si="22">IF($C7="A",IF(AND($F7=2,$H7=1),$E7*($J7/100),""),"")</f>
        <v/>
      </c>
      <c r="P7" s="97">
        <f t="shared" ref="P7" si="23">IF($C7="A",IF(AND($F7=2,$I7=1),$E7*($J7/100),""),"")</f>
        <v>300</v>
      </c>
      <c r="Q7" s="96" t="str">
        <f t="shared" ref="Q7" si="24">IF($C7="A",IF(AND($F7=3,$G7=1),$E7*($J7/100),""),"")</f>
        <v/>
      </c>
      <c r="R7" s="96" t="str">
        <f t="shared" ref="R7" si="25">IF($C7="A",IF(AND($F7=3,$H7=1),$E7*($J7/100),""),"")</f>
        <v/>
      </c>
      <c r="S7" s="97" t="str">
        <f t="shared" ref="S7" si="26">IF($C7="A",IF(AND($F7=3,$I7=1),$E7*($J7/100),""),"")</f>
        <v/>
      </c>
      <c r="T7" s="96" t="str">
        <f t="shared" ref="T7" si="27">IF($C7="A",IF(AND($F7=4,$G7=1),$E7*($J7/100),""),"")</f>
        <v/>
      </c>
      <c r="U7" s="96" t="str">
        <f t="shared" ref="U7" si="28">IF($C7="A",IF(AND($F7=4,$H7=1),$E7*($J7/100),""),"")</f>
        <v/>
      </c>
      <c r="V7" s="97" t="str">
        <f t="shared" ref="V7" si="29">IF($C7="A",IF(AND($F7=4,$I7=1),$E7*($J7/100),""),"")</f>
        <v/>
      </c>
      <c r="W7" s="98" t="str">
        <f t="shared" ref="W7" si="30">IF($C7="A",IF(AND($F7=5,$G7=1),$E7*($J7/100),""),"")</f>
        <v/>
      </c>
      <c r="X7" s="96" t="str">
        <f t="shared" ref="X7" si="31">IF($C7="A",IF(AND($F7=5,$H7=1),$E7*($J7/100),""),"")</f>
        <v/>
      </c>
      <c r="Y7" s="97" t="str">
        <f t="shared" ref="Y7" si="32">IF($C7="A",IF(AND($F7=5,$I7=1),$E7*($J7/100),""),"")</f>
        <v/>
      </c>
      <c r="Z7" s="98" t="str">
        <f>IF($C7="A",IF(AND($F7=6,$G7=1),$E7*($J7/100),""),"")</f>
        <v/>
      </c>
      <c r="AA7" s="96" t="str">
        <f>IF($C7="A",IF(AND($F7=6,$H7=1),$E7*($J7/100),""),"")</f>
        <v/>
      </c>
      <c r="AB7" s="97" t="str">
        <f>IF($C7="A",IF(AND($F7=6,$I7=1),$E7*($J7/100),""),"")</f>
        <v/>
      </c>
      <c r="AC7" s="96" t="str">
        <f t="shared" ref="AC7" si="33">IF($C7="A",IF(AND($F7=7,$G7=1),$E7*($J7/100),""),"")</f>
        <v/>
      </c>
      <c r="AD7" s="96" t="str">
        <f t="shared" ref="AD7" si="34">IF($C7="A",IF(AND($F7=7,$H7=1),$E7*($J7/100),""),"")</f>
        <v/>
      </c>
      <c r="AE7" s="97" t="str">
        <f t="shared" ref="AE7" si="35">IF($C7="A",IF(AND($F7=7,$I7=1),$E7*($J7/100),""),"")</f>
        <v/>
      </c>
      <c r="AF7" s="98" t="str">
        <f t="shared" si="0"/>
        <v/>
      </c>
      <c r="AG7" s="96" t="str">
        <f t="shared" si="1"/>
        <v/>
      </c>
      <c r="AH7" s="97" t="str">
        <f t="shared" si="2"/>
        <v/>
      </c>
      <c r="AI7" s="96" t="str">
        <f t="shared" si="3"/>
        <v/>
      </c>
      <c r="AJ7" s="96" t="str">
        <f t="shared" si="4"/>
        <v/>
      </c>
      <c r="AK7" s="97" t="str">
        <f t="shared" si="5"/>
        <v/>
      </c>
      <c r="AL7" s="96" t="str">
        <f t="shared" si="6"/>
        <v/>
      </c>
      <c r="AM7" s="96" t="str">
        <f t="shared" si="7"/>
        <v/>
      </c>
      <c r="AN7" s="97" t="str">
        <f t="shared" si="8"/>
        <v/>
      </c>
      <c r="AO7" s="96" t="str">
        <f t="shared" si="9"/>
        <v/>
      </c>
      <c r="AP7" s="96" t="str">
        <f t="shared" si="10"/>
        <v/>
      </c>
      <c r="AQ7" s="97" t="str">
        <f t="shared" si="11"/>
        <v/>
      </c>
      <c r="AR7" s="98" t="str">
        <f t="shared" si="12"/>
        <v/>
      </c>
      <c r="AS7" s="96" t="str">
        <f t="shared" si="13"/>
        <v/>
      </c>
      <c r="AT7" s="97" t="str">
        <f t="shared" si="14"/>
        <v/>
      </c>
      <c r="AU7" s="98" t="str">
        <f t="shared" si="15"/>
        <v/>
      </c>
      <c r="AV7" s="96" t="str">
        <f t="shared" si="16"/>
        <v/>
      </c>
      <c r="AW7" s="97" t="str">
        <f t="shared" si="17"/>
        <v/>
      </c>
      <c r="AX7" s="96" t="str">
        <f t="shared" ref="AX7" si="36">IF($C7="M",IF(AND($F7=7,$G7=1),$E7*($J7/100),""),"")</f>
        <v/>
      </c>
      <c r="AY7" s="96" t="str">
        <f t="shared" ref="AY7" si="37">IF($C7="M",IF(AND($F7=7,$H7=1),$E7*($J7/100),""),"")</f>
        <v/>
      </c>
      <c r="AZ7" s="97" t="str">
        <f t="shared" ref="AZ7" si="38">IF($C7="M",IF(AND($F7=7,$I7=1),$E7*($J7/100),""),"")</f>
        <v/>
      </c>
    </row>
    <row r="8" spans="1:52" ht="15.75" hidden="1" thickTop="1" x14ac:dyDescent="0.25">
      <c r="A8" s="82" t="s">
        <v>21</v>
      </c>
      <c r="B8" s="83"/>
      <c r="C8" s="84"/>
      <c r="D8" s="85" t="s">
        <v>29</v>
      </c>
      <c r="E8" s="83"/>
      <c r="F8" s="86"/>
      <c r="G8" s="101">
        <f>K29</f>
        <v>0</v>
      </c>
      <c r="H8" s="53">
        <f>L29</f>
        <v>0</v>
      </c>
      <c r="I8" s="54">
        <f>M29</f>
        <v>0</v>
      </c>
      <c r="J8" s="55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</row>
    <row r="9" spans="1:52" hidden="1" x14ac:dyDescent="0.25">
      <c r="A9" s="56" t="s">
        <v>22</v>
      </c>
      <c r="B9" s="57"/>
      <c r="C9" s="58"/>
      <c r="D9" s="59" t="s">
        <v>30</v>
      </c>
      <c r="E9" s="57"/>
      <c r="F9" s="60"/>
      <c r="G9" s="101">
        <f>N29</f>
        <v>0</v>
      </c>
      <c r="H9" s="53">
        <f>O29</f>
        <v>0</v>
      </c>
      <c r="I9" s="54">
        <f>P29</f>
        <v>3676</v>
      </c>
      <c r="J9" s="55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</row>
    <row r="10" spans="1:52" s="32" customFormat="1" hidden="1" x14ac:dyDescent="0.25">
      <c r="A10" s="56" t="s">
        <v>23</v>
      </c>
      <c r="B10" s="57"/>
      <c r="C10" s="58"/>
      <c r="D10" s="59" t="s">
        <v>31</v>
      </c>
      <c r="E10" s="57"/>
      <c r="F10" s="60"/>
      <c r="G10" s="101">
        <f>Q29</f>
        <v>0</v>
      </c>
      <c r="H10" s="53">
        <f>R29</f>
        <v>0</v>
      </c>
      <c r="I10" s="54"/>
      <c r="J10" s="55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</row>
    <row r="11" spans="1:52" s="32" customFormat="1" hidden="1" x14ac:dyDescent="0.25">
      <c r="A11" s="56" t="s">
        <v>24</v>
      </c>
      <c r="B11" s="57"/>
      <c r="C11" s="58"/>
      <c r="D11" s="59" t="s">
        <v>32</v>
      </c>
      <c r="E11" s="57"/>
      <c r="F11" s="60"/>
      <c r="G11" s="101">
        <f>T29</f>
        <v>0</v>
      </c>
      <c r="H11" s="53">
        <f>U29</f>
        <v>0</v>
      </c>
      <c r="I11" s="54"/>
      <c r="J11" s="55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</row>
    <row r="12" spans="1:52" s="32" customFormat="1" hidden="1" x14ac:dyDescent="0.25">
      <c r="A12" s="56" t="s">
        <v>25</v>
      </c>
      <c r="B12" s="57"/>
      <c r="C12" s="58"/>
      <c r="D12" s="59" t="s">
        <v>27</v>
      </c>
      <c r="E12" s="57"/>
      <c r="F12" s="60"/>
      <c r="G12" s="101">
        <f>W29</f>
        <v>0</v>
      </c>
      <c r="H12" s="53">
        <f>X29</f>
        <v>0</v>
      </c>
      <c r="I12" s="54"/>
      <c r="J12" s="55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</row>
    <row r="13" spans="1:52" s="32" customFormat="1" hidden="1" x14ac:dyDescent="0.25">
      <c r="A13" s="56" t="s">
        <v>39</v>
      </c>
      <c r="B13" s="57"/>
      <c r="C13" s="58"/>
      <c r="D13" s="59" t="s">
        <v>28</v>
      </c>
      <c r="E13" s="57"/>
      <c r="F13" s="60"/>
      <c r="G13" s="101">
        <f>Z29</f>
        <v>0</v>
      </c>
      <c r="H13" s="53">
        <f>AA29</f>
        <v>0</v>
      </c>
      <c r="I13" s="54"/>
      <c r="J13" s="55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</row>
    <row r="14" spans="1:52" hidden="1" x14ac:dyDescent="0.25">
      <c r="A14" s="61" t="s">
        <v>40</v>
      </c>
      <c r="B14" s="62"/>
      <c r="C14" s="63"/>
      <c r="D14" s="64" t="s">
        <v>41</v>
      </c>
      <c r="E14" s="62"/>
      <c r="F14" s="65"/>
      <c r="G14" s="102">
        <f>AC29</f>
        <v>0</v>
      </c>
      <c r="H14" s="66"/>
      <c r="I14" s="67"/>
      <c r="J14" s="68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</row>
    <row r="15" spans="1:52" hidden="1" x14ac:dyDescent="0.25">
      <c r="A15" s="49" t="s">
        <v>21</v>
      </c>
      <c r="B15" s="69"/>
      <c r="C15" s="70"/>
      <c r="D15" s="71" t="s">
        <v>42</v>
      </c>
      <c r="E15" s="69"/>
      <c r="F15" s="72"/>
      <c r="G15" s="101">
        <f>AF29</f>
        <v>0</v>
      </c>
      <c r="H15" s="53">
        <f>AG29</f>
        <v>0</v>
      </c>
      <c r="I15" s="54">
        <f>AH29</f>
        <v>0</v>
      </c>
      <c r="J15" s="55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</row>
    <row r="16" spans="1:52" hidden="1" x14ac:dyDescent="0.25">
      <c r="A16" s="49" t="s">
        <v>22</v>
      </c>
      <c r="B16" s="57"/>
      <c r="C16" s="58"/>
      <c r="D16" s="59" t="s">
        <v>43</v>
      </c>
      <c r="E16" s="57"/>
      <c r="F16" s="60"/>
      <c r="G16" s="101">
        <f>AI29</f>
        <v>0</v>
      </c>
      <c r="H16" s="53">
        <f>AJ29</f>
        <v>0</v>
      </c>
      <c r="I16" s="54">
        <f>AK29</f>
        <v>0</v>
      </c>
      <c r="J16" s="55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</row>
    <row r="17" spans="1:52" s="32" customFormat="1" hidden="1" x14ac:dyDescent="0.25">
      <c r="A17" s="49" t="s">
        <v>23</v>
      </c>
      <c r="B17" s="57"/>
      <c r="C17" s="58"/>
      <c r="D17" s="59" t="s">
        <v>44</v>
      </c>
      <c r="E17" s="57"/>
      <c r="F17" s="60"/>
      <c r="G17" s="101">
        <f>AL29</f>
        <v>0</v>
      </c>
      <c r="H17" s="53">
        <f>AM29</f>
        <v>0</v>
      </c>
      <c r="I17" s="54"/>
      <c r="J17" s="55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</row>
    <row r="18" spans="1:52" s="32" customFormat="1" hidden="1" x14ac:dyDescent="0.25">
      <c r="A18" s="49" t="s">
        <v>24</v>
      </c>
      <c r="B18" s="57"/>
      <c r="C18" s="58"/>
      <c r="D18" s="59" t="s">
        <v>45</v>
      </c>
      <c r="E18" s="57"/>
      <c r="F18" s="60"/>
      <c r="G18" s="101">
        <f>AO29</f>
        <v>0</v>
      </c>
      <c r="H18" s="53">
        <f>AP29</f>
        <v>0</v>
      </c>
      <c r="I18" s="54"/>
      <c r="J18" s="55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</row>
    <row r="19" spans="1:52" s="32" customFormat="1" hidden="1" x14ac:dyDescent="0.25">
      <c r="A19" s="49" t="s">
        <v>25</v>
      </c>
      <c r="B19" s="57"/>
      <c r="C19" s="58"/>
      <c r="D19" s="59" t="s">
        <v>46</v>
      </c>
      <c r="E19" s="57"/>
      <c r="F19" s="60"/>
      <c r="G19" s="101">
        <f>AR29</f>
        <v>0</v>
      </c>
      <c r="H19" s="53">
        <f>AS29</f>
        <v>0</v>
      </c>
      <c r="I19" s="54"/>
      <c r="J19" s="55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</row>
    <row r="20" spans="1:52" s="32" customFormat="1" hidden="1" x14ac:dyDescent="0.25">
      <c r="A20" s="49" t="s">
        <v>39</v>
      </c>
      <c r="B20" s="57"/>
      <c r="C20" s="58"/>
      <c r="D20" s="59" t="s">
        <v>47</v>
      </c>
      <c r="E20" s="57"/>
      <c r="F20" s="60"/>
      <c r="G20" s="101">
        <f>AU29</f>
        <v>0</v>
      </c>
      <c r="H20" s="53">
        <f>AV29</f>
        <v>0</v>
      </c>
      <c r="I20" s="54"/>
      <c r="J20" s="55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</row>
    <row r="21" spans="1:52" hidden="1" x14ac:dyDescent="0.25">
      <c r="A21" s="50" t="s">
        <v>40</v>
      </c>
      <c r="B21" s="62"/>
      <c r="C21" s="63"/>
      <c r="D21" s="64" t="s">
        <v>48</v>
      </c>
      <c r="E21" s="62"/>
      <c r="F21" s="65"/>
      <c r="G21" s="102">
        <f>AX29</f>
        <v>0</v>
      </c>
      <c r="H21" s="66"/>
      <c r="I21" s="67"/>
      <c r="J21" s="68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</row>
    <row r="22" spans="1:52" s="46" customFormat="1" ht="16.5" hidden="1" thickTop="1" x14ac:dyDescent="0.25">
      <c r="A22" s="105" t="s">
        <v>21</v>
      </c>
      <c r="B22" s="106"/>
      <c r="C22" s="107"/>
      <c r="D22" s="108" t="s">
        <v>49</v>
      </c>
      <c r="E22" s="109"/>
      <c r="F22" s="110"/>
      <c r="G22" s="111">
        <f t="shared" ref="G22:H28" si="39">G8+G15</f>
        <v>0</v>
      </c>
      <c r="H22" s="112">
        <f t="shared" si="39"/>
        <v>0</v>
      </c>
      <c r="I22" s="113">
        <f>I8+I15</f>
        <v>0</v>
      </c>
      <c r="J22" s="81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</row>
    <row r="23" spans="1:52" s="46" customFormat="1" ht="16.5" thickTop="1" x14ac:dyDescent="0.25">
      <c r="A23" s="114" t="s">
        <v>22</v>
      </c>
      <c r="B23" s="115"/>
      <c r="C23" s="116"/>
      <c r="D23" s="117" t="s">
        <v>50</v>
      </c>
      <c r="E23" s="118"/>
      <c r="F23" s="119"/>
      <c r="G23" s="120">
        <f t="shared" si="39"/>
        <v>0</v>
      </c>
      <c r="H23" s="121">
        <f t="shared" si="39"/>
        <v>0</v>
      </c>
      <c r="I23" s="122">
        <f>I9+I16</f>
        <v>3676</v>
      </c>
      <c r="J23" s="123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</row>
    <row r="24" spans="1:52" s="46" customFormat="1" ht="15.75" hidden="1" x14ac:dyDescent="0.25">
      <c r="A24" s="105" t="s">
        <v>23</v>
      </c>
      <c r="B24" s="106"/>
      <c r="C24" s="107"/>
      <c r="D24" s="108" t="s">
        <v>51</v>
      </c>
      <c r="E24" s="109"/>
      <c r="F24" s="110"/>
      <c r="G24" s="111">
        <f t="shared" si="39"/>
        <v>0</v>
      </c>
      <c r="H24" s="112">
        <f t="shared" si="39"/>
        <v>0</v>
      </c>
      <c r="I24" s="113"/>
      <c r="J24" s="81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</row>
    <row r="25" spans="1:52" s="46" customFormat="1" ht="15.75" hidden="1" x14ac:dyDescent="0.25">
      <c r="A25" s="73" t="s">
        <v>24</v>
      </c>
      <c r="B25" s="74"/>
      <c r="C25" s="75"/>
      <c r="D25" s="76" t="s">
        <v>52</v>
      </c>
      <c r="E25" s="77"/>
      <c r="F25" s="78"/>
      <c r="G25" s="103">
        <f t="shared" si="39"/>
        <v>0</v>
      </c>
      <c r="H25" s="79">
        <f t="shared" si="39"/>
        <v>0</v>
      </c>
      <c r="I25" s="80"/>
      <c r="J25" s="81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</row>
    <row r="26" spans="1:52" s="46" customFormat="1" ht="15.75" hidden="1" x14ac:dyDescent="0.25">
      <c r="A26" s="73" t="s">
        <v>25</v>
      </c>
      <c r="B26" s="74"/>
      <c r="C26" s="75"/>
      <c r="D26" s="76" t="s">
        <v>26</v>
      </c>
      <c r="E26" s="77"/>
      <c r="F26" s="78"/>
      <c r="G26" s="103">
        <f t="shared" si="39"/>
        <v>0</v>
      </c>
      <c r="H26" s="79">
        <f t="shared" si="39"/>
        <v>0</v>
      </c>
      <c r="I26" s="80"/>
      <c r="J26" s="81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</row>
    <row r="27" spans="1:52" s="46" customFormat="1" ht="15.75" hidden="1" x14ac:dyDescent="0.25">
      <c r="A27" s="73" t="s">
        <v>39</v>
      </c>
      <c r="B27" s="74"/>
      <c r="C27" s="75"/>
      <c r="D27" s="76" t="s">
        <v>53</v>
      </c>
      <c r="E27" s="77"/>
      <c r="F27" s="78"/>
      <c r="G27" s="103">
        <f t="shared" si="39"/>
        <v>0</v>
      </c>
      <c r="H27" s="79">
        <f t="shared" si="39"/>
        <v>0</v>
      </c>
      <c r="I27" s="80"/>
      <c r="J27" s="81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</row>
    <row r="28" spans="1:52" s="46" customFormat="1" ht="15.75" hidden="1" x14ac:dyDescent="0.25">
      <c r="A28" s="114" t="s">
        <v>40</v>
      </c>
      <c r="B28" s="115"/>
      <c r="C28" s="116"/>
      <c r="D28" s="117" t="s">
        <v>54</v>
      </c>
      <c r="E28" s="118"/>
      <c r="F28" s="119"/>
      <c r="G28" s="120">
        <f t="shared" si="39"/>
        <v>0</v>
      </c>
      <c r="H28" s="121"/>
      <c r="I28" s="122"/>
      <c r="J28" s="123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</row>
    <row r="29" spans="1:52" ht="25.5" customHeight="1" x14ac:dyDescent="0.35">
      <c r="A29" s="128"/>
      <c r="B29" s="128"/>
      <c r="C29" s="128"/>
      <c r="D29" s="104"/>
      <c r="E29" s="129"/>
      <c r="F29" s="129"/>
      <c r="G29" s="129"/>
      <c r="H29" s="129"/>
      <c r="I29" s="129"/>
      <c r="J29" s="129"/>
      <c r="K29" s="124">
        <f t="shared" ref="K29:AZ29" si="40">SUM(K6:K7)</f>
        <v>0</v>
      </c>
      <c r="L29" s="125">
        <f t="shared" si="40"/>
        <v>0</v>
      </c>
      <c r="M29" s="124">
        <f t="shared" si="40"/>
        <v>0</v>
      </c>
      <c r="N29" s="124">
        <f t="shared" si="40"/>
        <v>0</v>
      </c>
      <c r="O29" s="125">
        <f t="shared" si="40"/>
        <v>0</v>
      </c>
      <c r="P29" s="124">
        <f t="shared" si="40"/>
        <v>3676</v>
      </c>
      <c r="Q29" s="124">
        <f t="shared" si="40"/>
        <v>0</v>
      </c>
      <c r="R29" s="125">
        <f t="shared" si="40"/>
        <v>0</v>
      </c>
      <c r="S29" s="124">
        <f t="shared" si="40"/>
        <v>0</v>
      </c>
      <c r="T29" s="124">
        <f t="shared" si="40"/>
        <v>0</v>
      </c>
      <c r="U29" s="125">
        <f t="shared" si="40"/>
        <v>0</v>
      </c>
      <c r="V29" s="124">
        <f t="shared" si="40"/>
        <v>0</v>
      </c>
      <c r="W29" s="126">
        <f t="shared" si="40"/>
        <v>0</v>
      </c>
      <c r="X29" s="126">
        <f t="shared" si="40"/>
        <v>0</v>
      </c>
      <c r="Y29" s="127">
        <f t="shared" si="40"/>
        <v>0</v>
      </c>
      <c r="Z29" s="126">
        <f t="shared" si="40"/>
        <v>0</v>
      </c>
      <c r="AA29" s="126">
        <f t="shared" si="40"/>
        <v>0</v>
      </c>
      <c r="AB29" s="127">
        <f t="shared" si="40"/>
        <v>0</v>
      </c>
      <c r="AC29" s="127">
        <f t="shared" si="40"/>
        <v>0</v>
      </c>
      <c r="AD29" s="126">
        <f t="shared" si="40"/>
        <v>0</v>
      </c>
      <c r="AE29" s="127">
        <f t="shared" si="40"/>
        <v>0</v>
      </c>
      <c r="AF29" s="125">
        <f t="shared" si="40"/>
        <v>0</v>
      </c>
      <c r="AG29" s="125">
        <f t="shared" si="40"/>
        <v>0</v>
      </c>
      <c r="AH29" s="124">
        <f t="shared" si="40"/>
        <v>0</v>
      </c>
      <c r="AI29" s="124">
        <f t="shared" si="40"/>
        <v>0</v>
      </c>
      <c r="AJ29" s="125">
        <f t="shared" si="40"/>
        <v>0</v>
      </c>
      <c r="AK29" s="124">
        <f t="shared" si="40"/>
        <v>0</v>
      </c>
      <c r="AL29" s="124">
        <f t="shared" si="40"/>
        <v>0</v>
      </c>
      <c r="AM29" s="125">
        <f t="shared" si="40"/>
        <v>0</v>
      </c>
      <c r="AN29" s="124">
        <f t="shared" si="40"/>
        <v>0</v>
      </c>
      <c r="AO29" s="124">
        <f t="shared" si="40"/>
        <v>0</v>
      </c>
      <c r="AP29" s="125">
        <f t="shared" si="40"/>
        <v>0</v>
      </c>
      <c r="AQ29" s="124">
        <f t="shared" si="40"/>
        <v>0</v>
      </c>
      <c r="AR29" s="126">
        <f t="shared" si="40"/>
        <v>0</v>
      </c>
      <c r="AS29" s="126">
        <f t="shared" si="40"/>
        <v>0</v>
      </c>
      <c r="AT29" s="127">
        <f t="shared" si="40"/>
        <v>0</v>
      </c>
      <c r="AU29" s="126">
        <f t="shared" si="40"/>
        <v>0</v>
      </c>
      <c r="AV29" s="126">
        <f t="shared" si="40"/>
        <v>0</v>
      </c>
      <c r="AW29" s="127">
        <f t="shared" si="40"/>
        <v>0</v>
      </c>
      <c r="AX29" s="127">
        <f t="shared" si="40"/>
        <v>0</v>
      </c>
      <c r="AY29" s="126">
        <f t="shared" si="40"/>
        <v>0</v>
      </c>
      <c r="AZ29" s="127">
        <f t="shared" si="40"/>
        <v>0</v>
      </c>
    </row>
    <row r="30" spans="1:52" ht="25.5" customHeight="1" x14ac:dyDescent="0.3">
      <c r="A30" s="169" t="s">
        <v>57</v>
      </c>
      <c r="B30" s="170"/>
      <c r="C30" s="170"/>
      <c r="D30" s="133"/>
      <c r="E30" s="180" t="s">
        <v>68</v>
      </c>
      <c r="F30" s="181"/>
      <c r="G30" s="181"/>
      <c r="H30" s="181"/>
      <c r="I30" s="181"/>
      <c r="J30" s="182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51"/>
      <c r="X30" s="51"/>
      <c r="Y30" s="51"/>
      <c r="Z30" s="51"/>
      <c r="AA30" s="51"/>
      <c r="AB30" s="51"/>
      <c r="AC30" s="51"/>
      <c r="AD30" s="51"/>
      <c r="AE30" s="51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51"/>
      <c r="AS30" s="51"/>
      <c r="AT30" s="51"/>
      <c r="AU30" s="51"/>
      <c r="AV30" s="51"/>
      <c r="AW30" s="51"/>
      <c r="AX30" s="51"/>
      <c r="AY30" s="51"/>
      <c r="AZ30" s="51"/>
    </row>
    <row r="31" spans="1:52" ht="45" customHeight="1" x14ac:dyDescent="0.25">
      <c r="A31" s="134" t="s">
        <v>64</v>
      </c>
      <c r="B31" s="135"/>
      <c r="C31" s="135"/>
      <c r="D31" s="136"/>
      <c r="E31" s="137" t="s">
        <v>59</v>
      </c>
      <c r="F31" s="138"/>
      <c r="G31" s="138"/>
      <c r="H31" s="138"/>
      <c r="I31" s="138"/>
      <c r="J31" s="139"/>
    </row>
    <row r="32" spans="1:52" x14ac:dyDescent="0.25">
      <c r="A32" s="140" t="s">
        <v>58</v>
      </c>
      <c r="B32" s="141"/>
      <c r="C32" s="141"/>
      <c r="D32" s="142"/>
      <c r="E32" s="143" t="s">
        <v>56</v>
      </c>
      <c r="F32" s="144"/>
      <c r="G32" s="144"/>
      <c r="H32" s="144"/>
      <c r="I32" s="144"/>
      <c r="J32" s="145"/>
    </row>
    <row r="34" spans="1:1" hidden="1" x14ac:dyDescent="0.25">
      <c r="A34" s="52">
        <v>0</v>
      </c>
    </row>
    <row r="35" spans="1:1" hidden="1" x14ac:dyDescent="0.25">
      <c r="A35" s="52">
        <v>1.0416666666666666E-2</v>
      </c>
    </row>
    <row r="36" spans="1:1" hidden="1" x14ac:dyDescent="0.25">
      <c r="A36" s="52">
        <v>2.0833333333333332E-2</v>
      </c>
    </row>
    <row r="37" spans="1:1" hidden="1" x14ac:dyDescent="0.25">
      <c r="A37" s="52">
        <v>3.125E-2</v>
      </c>
    </row>
    <row r="38" spans="1:1" hidden="1" x14ac:dyDescent="0.25">
      <c r="A38" s="52">
        <v>4.1666666666666699E-2</v>
      </c>
    </row>
    <row r="39" spans="1:1" hidden="1" x14ac:dyDescent="0.25">
      <c r="A39" s="52">
        <v>5.2083333333333301E-2</v>
      </c>
    </row>
    <row r="40" spans="1:1" hidden="1" x14ac:dyDescent="0.25">
      <c r="A40" s="52">
        <v>6.25E-2</v>
      </c>
    </row>
    <row r="41" spans="1:1" hidden="1" x14ac:dyDescent="0.25">
      <c r="A41" s="52">
        <v>7.2916666666666699E-2</v>
      </c>
    </row>
    <row r="42" spans="1:1" hidden="1" x14ac:dyDescent="0.25">
      <c r="A42" s="52">
        <v>8.3333333333333301E-2</v>
      </c>
    </row>
    <row r="43" spans="1:1" hidden="1" x14ac:dyDescent="0.25">
      <c r="A43" s="52">
        <v>9.375E-2</v>
      </c>
    </row>
    <row r="44" spans="1:1" hidden="1" x14ac:dyDescent="0.25">
      <c r="A44" s="52">
        <v>0.104166666666667</v>
      </c>
    </row>
    <row r="45" spans="1:1" hidden="1" x14ac:dyDescent="0.25">
      <c r="A45" s="52">
        <v>0.114583333333333</v>
      </c>
    </row>
    <row r="46" spans="1:1" hidden="1" x14ac:dyDescent="0.25">
      <c r="A46" s="52">
        <v>0.125</v>
      </c>
    </row>
    <row r="47" spans="1:1" hidden="1" x14ac:dyDescent="0.25">
      <c r="A47" s="52">
        <v>0.13541666666666699</v>
      </c>
    </row>
    <row r="48" spans="1:1" hidden="1" x14ac:dyDescent="0.25">
      <c r="A48" s="52">
        <v>0.14583333333333301</v>
      </c>
    </row>
    <row r="49" spans="1:1" hidden="1" x14ac:dyDescent="0.25">
      <c r="A49" s="52">
        <v>0.15625</v>
      </c>
    </row>
    <row r="50" spans="1:1" hidden="1" x14ac:dyDescent="0.25">
      <c r="A50" s="52">
        <v>0.16666666666666699</v>
      </c>
    </row>
    <row r="51" spans="1:1" hidden="1" x14ac:dyDescent="0.25">
      <c r="A51" s="52">
        <v>0.17708333333333301</v>
      </c>
    </row>
    <row r="52" spans="1:1" hidden="1" x14ac:dyDescent="0.25">
      <c r="A52" s="52">
        <v>0.1875</v>
      </c>
    </row>
    <row r="53" spans="1:1" hidden="1" x14ac:dyDescent="0.25">
      <c r="A53" s="52">
        <v>0.19791666666666699</v>
      </c>
    </row>
    <row r="54" spans="1:1" hidden="1" x14ac:dyDescent="0.25">
      <c r="A54" s="52">
        <v>0.20833333333333301</v>
      </c>
    </row>
    <row r="55" spans="1:1" hidden="1" x14ac:dyDescent="0.25">
      <c r="A55" s="52">
        <v>0.21875</v>
      </c>
    </row>
    <row r="56" spans="1:1" hidden="1" x14ac:dyDescent="0.25">
      <c r="A56" s="52">
        <v>0.22916666666666699</v>
      </c>
    </row>
    <row r="57" spans="1:1" hidden="1" x14ac:dyDescent="0.25">
      <c r="A57" s="52">
        <v>0.23958333333333301</v>
      </c>
    </row>
    <row r="58" spans="1:1" hidden="1" x14ac:dyDescent="0.25">
      <c r="A58" s="52">
        <v>0.25</v>
      </c>
    </row>
    <row r="59" spans="1:1" hidden="1" x14ac:dyDescent="0.25">
      <c r="A59" s="52">
        <v>0.26041666666666702</v>
      </c>
    </row>
    <row r="60" spans="1:1" hidden="1" x14ac:dyDescent="0.25">
      <c r="A60" s="52">
        <v>0.27083333333333298</v>
      </c>
    </row>
    <row r="61" spans="1:1" hidden="1" x14ac:dyDescent="0.25">
      <c r="A61" s="52">
        <v>0.28125</v>
      </c>
    </row>
    <row r="62" spans="1:1" hidden="1" x14ac:dyDescent="0.25">
      <c r="A62" s="52">
        <v>0.29166666666666702</v>
      </c>
    </row>
    <row r="63" spans="1:1" hidden="1" x14ac:dyDescent="0.25">
      <c r="A63" s="52">
        <v>0.30208333333333298</v>
      </c>
    </row>
    <row r="64" spans="1:1" hidden="1" x14ac:dyDescent="0.25">
      <c r="A64" s="52">
        <v>0.3125</v>
      </c>
    </row>
    <row r="65" spans="1:1" hidden="1" x14ac:dyDescent="0.25">
      <c r="A65" s="52">
        <v>0.32291666666666702</v>
      </c>
    </row>
    <row r="66" spans="1:1" hidden="1" x14ac:dyDescent="0.25">
      <c r="A66" s="52">
        <v>0.33333333333333298</v>
      </c>
    </row>
    <row r="67" spans="1:1" hidden="1" x14ac:dyDescent="0.25">
      <c r="A67" s="52">
        <v>0.34375</v>
      </c>
    </row>
    <row r="68" spans="1:1" hidden="1" x14ac:dyDescent="0.25">
      <c r="A68" s="52">
        <v>0.35416666666666702</v>
      </c>
    </row>
    <row r="69" spans="1:1" hidden="1" x14ac:dyDescent="0.25">
      <c r="A69" s="52">
        <v>0.36458333333333298</v>
      </c>
    </row>
    <row r="70" spans="1:1" hidden="1" x14ac:dyDescent="0.25">
      <c r="A70" s="52">
        <v>0.375</v>
      </c>
    </row>
    <row r="71" spans="1:1" hidden="1" x14ac:dyDescent="0.25">
      <c r="A71" s="52">
        <v>0.38541666666666702</v>
      </c>
    </row>
    <row r="72" spans="1:1" hidden="1" x14ac:dyDescent="0.25">
      <c r="A72" s="52">
        <v>0.39583333333333298</v>
      </c>
    </row>
    <row r="73" spans="1:1" hidden="1" x14ac:dyDescent="0.25">
      <c r="A73" s="52">
        <v>0.40625</v>
      </c>
    </row>
    <row r="74" spans="1:1" hidden="1" x14ac:dyDescent="0.25">
      <c r="A74" s="52">
        <v>0.41666666666666702</v>
      </c>
    </row>
    <row r="75" spans="1:1" hidden="1" x14ac:dyDescent="0.25">
      <c r="A75" s="52">
        <v>0.42708333333333298</v>
      </c>
    </row>
    <row r="76" spans="1:1" hidden="1" x14ac:dyDescent="0.25">
      <c r="A76" s="52">
        <v>0.4375</v>
      </c>
    </row>
    <row r="77" spans="1:1" hidden="1" x14ac:dyDescent="0.25">
      <c r="A77" s="52">
        <v>0.44791666666666702</v>
      </c>
    </row>
    <row r="78" spans="1:1" hidden="1" x14ac:dyDescent="0.25">
      <c r="A78" s="52">
        <v>0.45833333333333298</v>
      </c>
    </row>
    <row r="79" spans="1:1" hidden="1" x14ac:dyDescent="0.25">
      <c r="A79" s="52">
        <v>0.46875</v>
      </c>
    </row>
    <row r="80" spans="1:1" hidden="1" x14ac:dyDescent="0.25">
      <c r="A80" s="52">
        <v>0.47916666666666702</v>
      </c>
    </row>
    <row r="81" spans="1:1" hidden="1" x14ac:dyDescent="0.25">
      <c r="A81" s="52">
        <v>0.48958333333333298</v>
      </c>
    </row>
    <row r="82" spans="1:1" hidden="1" x14ac:dyDescent="0.25">
      <c r="A82" s="52">
        <v>0.5</v>
      </c>
    </row>
    <row r="83" spans="1:1" hidden="1" x14ac:dyDescent="0.25">
      <c r="A83" s="52">
        <v>0.51041666666666696</v>
      </c>
    </row>
    <row r="84" spans="1:1" hidden="1" x14ac:dyDescent="0.25">
      <c r="A84" s="52">
        <v>0.52083333333333304</v>
      </c>
    </row>
    <row r="85" spans="1:1" hidden="1" x14ac:dyDescent="0.25">
      <c r="A85" s="52">
        <v>0.53125</v>
      </c>
    </row>
    <row r="86" spans="1:1" hidden="1" x14ac:dyDescent="0.25">
      <c r="A86" s="52">
        <v>0.54166666666666696</v>
      </c>
    </row>
    <row r="87" spans="1:1" hidden="1" x14ac:dyDescent="0.25">
      <c r="A87" s="52">
        <v>0.55208333333333304</v>
      </c>
    </row>
    <row r="88" spans="1:1" hidden="1" x14ac:dyDescent="0.25">
      <c r="A88" s="52">
        <v>0.5625</v>
      </c>
    </row>
    <row r="89" spans="1:1" hidden="1" x14ac:dyDescent="0.25">
      <c r="A89" s="52">
        <v>0.57291666666666696</v>
      </c>
    </row>
    <row r="90" spans="1:1" hidden="1" x14ac:dyDescent="0.25">
      <c r="A90" s="52">
        <v>0.58333333333333304</v>
      </c>
    </row>
    <row r="91" spans="1:1" hidden="1" x14ac:dyDescent="0.25">
      <c r="A91" s="52">
        <v>0.59375</v>
      </c>
    </row>
    <row r="92" spans="1:1" hidden="1" x14ac:dyDescent="0.25">
      <c r="A92" s="52">
        <v>0.60416666666666696</v>
      </c>
    </row>
    <row r="93" spans="1:1" hidden="1" x14ac:dyDescent="0.25">
      <c r="A93" s="52">
        <v>0.61458333333333304</v>
      </c>
    </row>
    <row r="94" spans="1:1" hidden="1" x14ac:dyDescent="0.25">
      <c r="A94" s="52">
        <v>0.625</v>
      </c>
    </row>
    <row r="95" spans="1:1" hidden="1" x14ac:dyDescent="0.25">
      <c r="A95" s="52">
        <v>0.63541666666666696</v>
      </c>
    </row>
    <row r="96" spans="1:1" hidden="1" x14ac:dyDescent="0.25">
      <c r="A96" s="52">
        <v>0.64583333333333304</v>
      </c>
    </row>
    <row r="97" spans="1:1" hidden="1" x14ac:dyDescent="0.25">
      <c r="A97" s="52">
        <v>0.65625</v>
      </c>
    </row>
    <row r="98" spans="1:1" hidden="1" x14ac:dyDescent="0.25">
      <c r="A98" s="52">
        <v>0.66666666666666696</v>
      </c>
    </row>
    <row r="99" spans="1:1" hidden="1" x14ac:dyDescent="0.25">
      <c r="A99" s="52">
        <v>0.67708333333333304</v>
      </c>
    </row>
    <row r="100" spans="1:1" hidden="1" x14ac:dyDescent="0.25">
      <c r="A100" s="52">
        <v>0.6875</v>
      </c>
    </row>
    <row r="101" spans="1:1" hidden="1" x14ac:dyDescent="0.25">
      <c r="A101" s="52">
        <v>0.69791666666666696</v>
      </c>
    </row>
    <row r="102" spans="1:1" hidden="1" x14ac:dyDescent="0.25">
      <c r="A102" s="52">
        <v>0.70833333333333304</v>
      </c>
    </row>
    <row r="103" spans="1:1" hidden="1" x14ac:dyDescent="0.25">
      <c r="A103" s="52">
        <v>0.71875</v>
      </c>
    </row>
    <row r="104" spans="1:1" hidden="1" x14ac:dyDescent="0.25">
      <c r="A104" s="52">
        <v>0.72916666666666696</v>
      </c>
    </row>
    <row r="105" spans="1:1" hidden="1" x14ac:dyDescent="0.25">
      <c r="A105" s="52">
        <v>0.73958333333333304</v>
      </c>
    </row>
    <row r="106" spans="1:1" hidden="1" x14ac:dyDescent="0.25">
      <c r="A106" s="52">
        <v>0.75</v>
      </c>
    </row>
    <row r="107" spans="1:1" hidden="1" x14ac:dyDescent="0.25">
      <c r="A107" s="52">
        <v>0.76041666666666696</v>
      </c>
    </row>
    <row r="108" spans="1:1" hidden="1" x14ac:dyDescent="0.25">
      <c r="A108" s="52">
        <v>0.77083333333333304</v>
      </c>
    </row>
    <row r="109" spans="1:1" hidden="1" x14ac:dyDescent="0.25">
      <c r="A109" s="52">
        <v>0.78125</v>
      </c>
    </row>
    <row r="110" spans="1:1" hidden="1" x14ac:dyDescent="0.25">
      <c r="A110" s="52">
        <v>0.79166666666666696</v>
      </c>
    </row>
    <row r="111" spans="1:1" hidden="1" x14ac:dyDescent="0.25">
      <c r="A111" s="52">
        <v>0.80208333333333304</v>
      </c>
    </row>
    <row r="112" spans="1:1" hidden="1" x14ac:dyDescent="0.25">
      <c r="A112" s="52">
        <v>0.8125</v>
      </c>
    </row>
    <row r="113" spans="1:1" hidden="1" x14ac:dyDescent="0.25">
      <c r="A113" s="52">
        <v>0.82291666666666696</v>
      </c>
    </row>
    <row r="114" spans="1:1" hidden="1" x14ac:dyDescent="0.25">
      <c r="A114" s="52">
        <v>0.83333333333333304</v>
      </c>
    </row>
    <row r="115" spans="1:1" hidden="1" x14ac:dyDescent="0.25">
      <c r="A115" s="52">
        <v>0.84375</v>
      </c>
    </row>
    <row r="116" spans="1:1" hidden="1" x14ac:dyDescent="0.25">
      <c r="A116" s="52">
        <v>0.85416666666666696</v>
      </c>
    </row>
    <row r="117" spans="1:1" hidden="1" x14ac:dyDescent="0.25">
      <c r="A117" s="52">
        <v>0.86458333333333304</v>
      </c>
    </row>
    <row r="118" spans="1:1" hidden="1" x14ac:dyDescent="0.25">
      <c r="A118" s="52">
        <v>0.875</v>
      </c>
    </row>
    <row r="119" spans="1:1" hidden="1" x14ac:dyDescent="0.25">
      <c r="A119" s="52">
        <v>0.88541666666666696</v>
      </c>
    </row>
    <row r="120" spans="1:1" hidden="1" x14ac:dyDescent="0.25">
      <c r="A120" s="52">
        <v>0.89583333333333304</v>
      </c>
    </row>
    <row r="121" spans="1:1" hidden="1" x14ac:dyDescent="0.25">
      <c r="A121" s="52">
        <v>0.90625</v>
      </c>
    </row>
    <row r="122" spans="1:1" hidden="1" x14ac:dyDescent="0.25">
      <c r="A122" s="52">
        <v>0.91666666666666696</v>
      </c>
    </row>
    <row r="123" spans="1:1" hidden="1" x14ac:dyDescent="0.25">
      <c r="A123" s="52">
        <v>0.92708333333333304</v>
      </c>
    </row>
    <row r="124" spans="1:1" hidden="1" x14ac:dyDescent="0.25">
      <c r="A124" s="52">
        <v>0.9375</v>
      </c>
    </row>
    <row r="125" spans="1:1" hidden="1" x14ac:dyDescent="0.25">
      <c r="A125" s="52">
        <v>0.94791666666666696</v>
      </c>
    </row>
    <row r="126" spans="1:1" hidden="1" x14ac:dyDescent="0.25">
      <c r="A126" s="52">
        <v>0.95833333333333304</v>
      </c>
    </row>
    <row r="127" spans="1:1" hidden="1" x14ac:dyDescent="0.25">
      <c r="A127" s="52">
        <v>0.96875</v>
      </c>
    </row>
    <row r="128" spans="1:1" hidden="1" x14ac:dyDescent="0.25">
      <c r="A128" s="52">
        <v>0.97916666666666696</v>
      </c>
    </row>
    <row r="129" spans="1:1" hidden="1" x14ac:dyDescent="0.25">
      <c r="A129" s="52">
        <v>0.98958333333333304</v>
      </c>
    </row>
    <row r="130" spans="1:1" x14ac:dyDescent="0.25">
      <c r="A130" s="52"/>
    </row>
    <row r="131" spans="1:1" x14ac:dyDescent="0.25">
      <c r="A131" s="52"/>
    </row>
    <row r="132" spans="1:1" x14ac:dyDescent="0.25">
      <c r="A132" s="52"/>
    </row>
  </sheetData>
  <sheetProtection password="C5C0" sheet="1" objects="1" scenarios="1" selectLockedCells="1"/>
  <mergeCells count="78">
    <mergeCell ref="E30:J30"/>
    <mergeCell ref="G1:H1"/>
    <mergeCell ref="G2:H2"/>
    <mergeCell ref="I1:J1"/>
    <mergeCell ref="I2:J2"/>
    <mergeCell ref="E3:E5"/>
    <mergeCell ref="G3:G5"/>
    <mergeCell ref="I3:I5"/>
    <mergeCell ref="J3:J5"/>
    <mergeCell ref="AX3:AZ3"/>
    <mergeCell ref="AR3:AT3"/>
    <mergeCell ref="AR4:AR5"/>
    <mergeCell ref="AS4:AS5"/>
    <mergeCell ref="AT4:AT5"/>
    <mergeCell ref="AV4:AV5"/>
    <mergeCell ref="AW4:AW5"/>
    <mergeCell ref="AZ4:AZ5"/>
    <mergeCell ref="AY4:AY5"/>
    <mergeCell ref="AX4:AX5"/>
    <mergeCell ref="AA4:AA5"/>
    <mergeCell ref="AB4:AB5"/>
    <mergeCell ref="AH4:AH5"/>
    <mergeCell ref="AU4:AU5"/>
    <mergeCell ref="K2:AE2"/>
    <mergeCell ref="AF2:AZ2"/>
    <mergeCell ref="AN4:AN5"/>
    <mergeCell ref="K4:K5"/>
    <mergeCell ref="L4:L5"/>
    <mergeCell ref="W3:Y3"/>
    <mergeCell ref="W4:W5"/>
    <mergeCell ref="X4:X5"/>
    <mergeCell ref="Y4:Y5"/>
    <mergeCell ref="AU3:AW3"/>
    <mergeCell ref="T3:V3"/>
    <mergeCell ref="Z3:AB3"/>
    <mergeCell ref="K3:M3"/>
    <mergeCell ref="Z4:Z5"/>
    <mergeCell ref="Q3:S3"/>
    <mergeCell ref="Q4:Q5"/>
    <mergeCell ref="R4:R5"/>
    <mergeCell ref="S4:S5"/>
    <mergeCell ref="U4:U5"/>
    <mergeCell ref="V4:V5"/>
    <mergeCell ref="T4:T5"/>
    <mergeCell ref="AF3:AH3"/>
    <mergeCell ref="AF4:AF5"/>
    <mergeCell ref="AG4:AG5"/>
    <mergeCell ref="AC3:AE3"/>
    <mergeCell ref="AC4:AC5"/>
    <mergeCell ref="AD4:AD5"/>
    <mergeCell ref="AE4:AE5"/>
    <mergeCell ref="AO3:AQ3"/>
    <mergeCell ref="AO4:AO5"/>
    <mergeCell ref="AP4:AP5"/>
    <mergeCell ref="AQ4:AQ5"/>
    <mergeCell ref="AI3:AK3"/>
    <mergeCell ref="AI4:AI5"/>
    <mergeCell ref="AJ4:AJ5"/>
    <mergeCell ref="AL3:AN3"/>
    <mergeCell ref="AL4:AL5"/>
    <mergeCell ref="AM4:AM5"/>
    <mergeCell ref="AK4:AK5"/>
    <mergeCell ref="A31:D31"/>
    <mergeCell ref="E31:J31"/>
    <mergeCell ref="A32:D32"/>
    <mergeCell ref="E32:J32"/>
    <mergeCell ref="N3:P3"/>
    <mergeCell ref="N4:N5"/>
    <mergeCell ref="O4:O5"/>
    <mergeCell ref="P4:P5"/>
    <mergeCell ref="F3:F5"/>
    <mergeCell ref="H3:H5"/>
    <mergeCell ref="A3:A5"/>
    <mergeCell ref="B3:B5"/>
    <mergeCell ref="C3:C5"/>
    <mergeCell ref="D3:D5"/>
    <mergeCell ref="M4:M5"/>
    <mergeCell ref="A30:C30"/>
  </mergeCells>
  <dataValidations count="1">
    <dataValidation type="list" allowBlank="1" showInputMessage="1" showErrorMessage="1" sqref="I2">
      <formula1>$A$34:$A$129</formula1>
    </dataValidation>
  </dataValidations>
  <pageMargins left="0.78740157480314965" right="0.39370078740157483" top="0.39370078740157483" bottom="0.3937007874015748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2:O98"/>
  <sheetViews>
    <sheetView topLeftCell="L1" workbookViewId="0">
      <selection activeCell="L1" sqref="L1"/>
    </sheetView>
  </sheetViews>
  <sheetFormatPr defaultRowHeight="15" x14ac:dyDescent="0.25"/>
  <cols>
    <col min="1" max="1" width="9.140625" hidden="1" customWidth="1"/>
    <col min="2" max="2" width="7.7109375" style="1" hidden="1" customWidth="1"/>
    <col min="3" max="3" width="8.28515625" style="1" hidden="1" customWidth="1"/>
    <col min="4" max="4" width="1.42578125" style="1" hidden="1" customWidth="1"/>
    <col min="5" max="5" width="7.85546875" style="1" hidden="1" customWidth="1"/>
    <col min="6" max="6" width="7.140625" style="1" hidden="1" customWidth="1"/>
    <col min="7" max="7" width="9.140625" style="1" hidden="1" customWidth="1"/>
    <col min="8" max="8" width="1.28515625" style="1" hidden="1" customWidth="1"/>
    <col min="9" max="9" width="16.5703125" style="1" hidden="1" customWidth="1"/>
    <col min="10" max="10" width="14.140625" style="1" hidden="1" customWidth="1"/>
    <col min="11" max="11" width="9.140625" style="1" hidden="1" customWidth="1"/>
    <col min="12" max="12" width="2.42578125" style="1" customWidth="1"/>
    <col min="13" max="15" width="9.140625" style="1" customWidth="1"/>
  </cols>
  <sheetData>
    <row r="2" spans="2:13" ht="15.75" thickBot="1" x14ac:dyDescent="0.3">
      <c r="B2" s="6" t="s">
        <v>4</v>
      </c>
      <c r="C2" s="4" t="s">
        <v>11</v>
      </c>
      <c r="E2" s="6" t="s">
        <v>3</v>
      </c>
      <c r="F2" s="5" t="s">
        <v>12</v>
      </c>
      <c r="G2" s="4" t="s">
        <v>11</v>
      </c>
      <c r="I2" s="10" t="s">
        <v>4</v>
      </c>
      <c r="J2" s="11" t="s">
        <v>13</v>
      </c>
      <c r="K2" s="4" t="s">
        <v>11</v>
      </c>
      <c r="M2" s="10" t="s">
        <v>16</v>
      </c>
    </row>
    <row r="3" spans="2:13" ht="15.75" thickTop="1" x14ac:dyDescent="0.25">
      <c r="B3" s="7" t="s">
        <v>0</v>
      </c>
      <c r="C3" s="2">
        <v>1</v>
      </c>
      <c r="E3" s="7">
        <v>1</v>
      </c>
      <c r="F3" s="28" t="s">
        <v>9</v>
      </c>
      <c r="G3" s="20">
        <v>1</v>
      </c>
      <c r="I3" s="200" t="s">
        <v>14</v>
      </c>
      <c r="J3" s="12" t="s">
        <v>5</v>
      </c>
      <c r="K3" s="20">
        <v>1.2</v>
      </c>
      <c r="M3" s="17">
        <v>0</v>
      </c>
    </row>
    <row r="4" spans="2:13" x14ac:dyDescent="0.25">
      <c r="B4" s="7" t="s">
        <v>1</v>
      </c>
      <c r="C4" s="2">
        <v>1</v>
      </c>
      <c r="E4" s="8">
        <v>2</v>
      </c>
      <c r="F4" s="29" t="s">
        <v>10</v>
      </c>
      <c r="G4" s="21">
        <v>1.2</v>
      </c>
      <c r="I4" s="201"/>
      <c r="J4" s="13" t="s">
        <v>6</v>
      </c>
      <c r="K4" s="24">
        <v>1</v>
      </c>
      <c r="M4" s="17">
        <v>1.0416666666666666E-2</v>
      </c>
    </row>
    <row r="5" spans="2:13" x14ac:dyDescent="0.25">
      <c r="B5" s="7"/>
      <c r="C5" s="2"/>
      <c r="E5" s="7">
        <v>3</v>
      </c>
      <c r="F5" s="19"/>
      <c r="G5" s="20"/>
      <c r="I5" s="202"/>
      <c r="J5" s="14" t="s">
        <v>7</v>
      </c>
      <c r="K5" s="25">
        <v>1.5</v>
      </c>
      <c r="M5" s="17">
        <v>2.0833333333333301E-2</v>
      </c>
    </row>
    <row r="6" spans="2:13" x14ac:dyDescent="0.25">
      <c r="B6" s="7"/>
      <c r="C6" s="2"/>
      <c r="E6" s="7">
        <v>4</v>
      </c>
      <c r="F6" s="19"/>
      <c r="G6" s="20"/>
      <c r="I6" s="203" t="s">
        <v>15</v>
      </c>
      <c r="J6" s="12" t="s">
        <v>5</v>
      </c>
      <c r="K6" s="20">
        <v>1</v>
      </c>
      <c r="M6" s="17">
        <v>3.125E-2</v>
      </c>
    </row>
    <row r="7" spans="2:13" x14ac:dyDescent="0.25">
      <c r="B7" s="9"/>
      <c r="C7" s="3"/>
      <c r="E7" s="9">
        <v>5</v>
      </c>
      <c r="F7" s="22"/>
      <c r="G7" s="23"/>
      <c r="I7" s="203"/>
      <c r="J7" s="15" t="s">
        <v>6</v>
      </c>
      <c r="K7" s="26">
        <v>0.8</v>
      </c>
      <c r="M7" s="17">
        <v>4.1666666666666699E-2</v>
      </c>
    </row>
    <row r="8" spans="2:13" x14ac:dyDescent="0.25">
      <c r="I8" s="204"/>
      <c r="J8" s="16" t="s">
        <v>7</v>
      </c>
      <c r="K8" s="27">
        <v>1.2</v>
      </c>
      <c r="M8" s="17">
        <v>5.2083333333333301E-2</v>
      </c>
    </row>
    <row r="9" spans="2:13" x14ac:dyDescent="0.25">
      <c r="M9" s="17">
        <v>6.25E-2</v>
      </c>
    </row>
    <row r="10" spans="2:13" x14ac:dyDescent="0.25">
      <c r="M10" s="17">
        <v>7.2916666666666699E-2</v>
      </c>
    </row>
    <row r="11" spans="2:13" x14ac:dyDescent="0.25">
      <c r="M11" s="17">
        <v>8.3333333333333301E-2</v>
      </c>
    </row>
    <row r="12" spans="2:13" x14ac:dyDescent="0.25">
      <c r="M12" s="17">
        <v>9.375E-2</v>
      </c>
    </row>
    <row r="13" spans="2:13" x14ac:dyDescent="0.25">
      <c r="M13" s="17">
        <v>0.104166666666667</v>
      </c>
    </row>
    <row r="14" spans="2:13" x14ac:dyDescent="0.25">
      <c r="M14" s="17">
        <v>0.114583333333333</v>
      </c>
    </row>
    <row r="15" spans="2:13" x14ac:dyDescent="0.25">
      <c r="M15" s="17">
        <v>0.125</v>
      </c>
    </row>
    <row r="16" spans="2:13" x14ac:dyDescent="0.25">
      <c r="M16" s="17">
        <v>0.13541666666666699</v>
      </c>
    </row>
    <row r="17" spans="13:13" x14ac:dyDescent="0.25">
      <c r="M17" s="17">
        <v>0.14583333333333301</v>
      </c>
    </row>
    <row r="18" spans="13:13" x14ac:dyDescent="0.25">
      <c r="M18" s="17">
        <v>0.15625</v>
      </c>
    </row>
    <row r="19" spans="13:13" x14ac:dyDescent="0.25">
      <c r="M19" s="17">
        <v>0.16666666666666699</v>
      </c>
    </row>
    <row r="20" spans="13:13" x14ac:dyDescent="0.25">
      <c r="M20" s="17">
        <v>0.17708333333333301</v>
      </c>
    </row>
    <row r="21" spans="13:13" x14ac:dyDescent="0.25">
      <c r="M21" s="17">
        <v>0.1875</v>
      </c>
    </row>
    <row r="22" spans="13:13" x14ac:dyDescent="0.25">
      <c r="M22" s="17">
        <v>0.19791666666666699</v>
      </c>
    </row>
    <row r="23" spans="13:13" x14ac:dyDescent="0.25">
      <c r="M23" s="17">
        <v>0.20833333333333301</v>
      </c>
    </row>
    <row r="24" spans="13:13" x14ac:dyDescent="0.25">
      <c r="M24" s="17">
        <v>0.21875</v>
      </c>
    </row>
    <row r="25" spans="13:13" x14ac:dyDescent="0.25">
      <c r="M25" s="17">
        <v>0.22916666666666699</v>
      </c>
    </row>
    <row r="26" spans="13:13" x14ac:dyDescent="0.25">
      <c r="M26" s="17">
        <v>0.23958333333333301</v>
      </c>
    </row>
    <row r="27" spans="13:13" x14ac:dyDescent="0.25">
      <c r="M27" s="17">
        <v>0.25</v>
      </c>
    </row>
    <row r="28" spans="13:13" x14ac:dyDescent="0.25">
      <c r="M28" s="17">
        <v>0.26041666666666702</v>
      </c>
    </row>
    <row r="29" spans="13:13" x14ac:dyDescent="0.25">
      <c r="M29" s="17">
        <v>0.27083333333333298</v>
      </c>
    </row>
    <row r="30" spans="13:13" x14ac:dyDescent="0.25">
      <c r="M30" s="17">
        <v>0.28125</v>
      </c>
    </row>
    <row r="31" spans="13:13" x14ac:dyDescent="0.25">
      <c r="M31" s="17">
        <v>0.29166666666666702</v>
      </c>
    </row>
    <row r="32" spans="13:13" x14ac:dyDescent="0.25">
      <c r="M32" s="17">
        <v>0.30208333333333298</v>
      </c>
    </row>
    <row r="33" spans="13:13" x14ac:dyDescent="0.25">
      <c r="M33" s="17">
        <v>0.3125</v>
      </c>
    </row>
    <row r="34" spans="13:13" x14ac:dyDescent="0.25">
      <c r="M34" s="17">
        <v>0.32291666666666702</v>
      </c>
    </row>
    <row r="35" spans="13:13" x14ac:dyDescent="0.25">
      <c r="M35" s="17">
        <v>0.33333333333333298</v>
      </c>
    </row>
    <row r="36" spans="13:13" x14ac:dyDescent="0.25">
      <c r="M36" s="17">
        <v>0.34375</v>
      </c>
    </row>
    <row r="37" spans="13:13" x14ac:dyDescent="0.25">
      <c r="M37" s="17">
        <v>0.35416666666666702</v>
      </c>
    </row>
    <row r="38" spans="13:13" x14ac:dyDescent="0.25">
      <c r="M38" s="17">
        <v>0.36458333333333298</v>
      </c>
    </row>
    <row r="39" spans="13:13" x14ac:dyDescent="0.25">
      <c r="M39" s="17">
        <v>0.375</v>
      </c>
    </row>
    <row r="40" spans="13:13" x14ac:dyDescent="0.25">
      <c r="M40" s="17">
        <v>0.38541666666666702</v>
      </c>
    </row>
    <row r="41" spans="13:13" x14ac:dyDescent="0.25">
      <c r="M41" s="17">
        <v>0.39583333333333298</v>
      </c>
    </row>
    <row r="42" spans="13:13" x14ac:dyDescent="0.25">
      <c r="M42" s="17">
        <v>0.40625</v>
      </c>
    </row>
    <row r="43" spans="13:13" x14ac:dyDescent="0.25">
      <c r="M43" s="17">
        <v>0.41666666666666702</v>
      </c>
    </row>
    <row r="44" spans="13:13" x14ac:dyDescent="0.25">
      <c r="M44" s="17">
        <v>0.42708333333333298</v>
      </c>
    </row>
    <row r="45" spans="13:13" x14ac:dyDescent="0.25">
      <c r="M45" s="17">
        <v>0.4375</v>
      </c>
    </row>
    <row r="46" spans="13:13" x14ac:dyDescent="0.25">
      <c r="M46" s="17">
        <v>0.44791666666666702</v>
      </c>
    </row>
    <row r="47" spans="13:13" x14ac:dyDescent="0.25">
      <c r="M47" s="17">
        <v>0.45833333333333298</v>
      </c>
    </row>
    <row r="48" spans="13:13" x14ac:dyDescent="0.25">
      <c r="M48" s="17">
        <v>0.46875</v>
      </c>
    </row>
    <row r="49" spans="13:13" x14ac:dyDescent="0.25">
      <c r="M49" s="17">
        <v>0.47916666666666702</v>
      </c>
    </row>
    <row r="50" spans="13:13" x14ac:dyDescent="0.25">
      <c r="M50" s="17">
        <v>0.48958333333333298</v>
      </c>
    </row>
    <row r="51" spans="13:13" x14ac:dyDescent="0.25">
      <c r="M51" s="17">
        <v>0.5</v>
      </c>
    </row>
    <row r="52" spans="13:13" x14ac:dyDescent="0.25">
      <c r="M52" s="17">
        <v>0.51041666666666696</v>
      </c>
    </row>
    <row r="53" spans="13:13" x14ac:dyDescent="0.25">
      <c r="M53" s="17">
        <v>0.52083333333333304</v>
      </c>
    </row>
    <row r="54" spans="13:13" x14ac:dyDescent="0.25">
      <c r="M54" s="17">
        <v>0.53125</v>
      </c>
    </row>
    <row r="55" spans="13:13" x14ac:dyDescent="0.25">
      <c r="M55" s="17">
        <v>0.54166666666666696</v>
      </c>
    </row>
    <row r="56" spans="13:13" x14ac:dyDescent="0.25">
      <c r="M56" s="17">
        <v>0.55208333333333304</v>
      </c>
    </row>
    <row r="57" spans="13:13" x14ac:dyDescent="0.25">
      <c r="M57" s="17">
        <v>0.5625</v>
      </c>
    </row>
    <row r="58" spans="13:13" x14ac:dyDescent="0.25">
      <c r="M58" s="17">
        <v>0.57291666666666696</v>
      </c>
    </row>
    <row r="59" spans="13:13" x14ac:dyDescent="0.25">
      <c r="M59" s="17">
        <v>0.58333333333333304</v>
      </c>
    </row>
    <row r="60" spans="13:13" x14ac:dyDescent="0.25">
      <c r="M60" s="17">
        <v>0.59375</v>
      </c>
    </row>
    <row r="61" spans="13:13" x14ac:dyDescent="0.25">
      <c r="M61" s="17">
        <v>0.60416666666666696</v>
      </c>
    </row>
    <row r="62" spans="13:13" x14ac:dyDescent="0.25">
      <c r="M62" s="17">
        <v>0.61458333333333304</v>
      </c>
    </row>
    <row r="63" spans="13:13" x14ac:dyDescent="0.25">
      <c r="M63" s="17">
        <v>0.625</v>
      </c>
    </row>
    <row r="64" spans="13:13" x14ac:dyDescent="0.25">
      <c r="M64" s="17">
        <v>0.63541666666666696</v>
      </c>
    </row>
    <row r="65" spans="13:13" x14ac:dyDescent="0.25">
      <c r="M65" s="17">
        <v>0.64583333333333304</v>
      </c>
    </row>
    <row r="66" spans="13:13" x14ac:dyDescent="0.25">
      <c r="M66" s="17">
        <v>0.65625</v>
      </c>
    </row>
    <row r="67" spans="13:13" x14ac:dyDescent="0.25">
      <c r="M67" s="17">
        <v>0.66666666666666696</v>
      </c>
    </row>
    <row r="68" spans="13:13" x14ac:dyDescent="0.25">
      <c r="M68" s="17">
        <v>0.67708333333333304</v>
      </c>
    </row>
    <row r="69" spans="13:13" x14ac:dyDescent="0.25">
      <c r="M69" s="17">
        <v>0.6875</v>
      </c>
    </row>
    <row r="70" spans="13:13" x14ac:dyDescent="0.25">
      <c r="M70" s="17">
        <v>0.69791666666666696</v>
      </c>
    </row>
    <row r="71" spans="13:13" x14ac:dyDescent="0.25">
      <c r="M71" s="17">
        <v>0.70833333333333304</v>
      </c>
    </row>
    <row r="72" spans="13:13" x14ac:dyDescent="0.25">
      <c r="M72" s="17">
        <v>0.71875</v>
      </c>
    </row>
    <row r="73" spans="13:13" x14ac:dyDescent="0.25">
      <c r="M73" s="17">
        <v>0.72916666666666696</v>
      </c>
    </row>
    <row r="74" spans="13:13" x14ac:dyDescent="0.25">
      <c r="M74" s="17">
        <v>0.73958333333333304</v>
      </c>
    </row>
    <row r="75" spans="13:13" x14ac:dyDescent="0.25">
      <c r="M75" s="17">
        <v>0.75</v>
      </c>
    </row>
    <row r="76" spans="13:13" x14ac:dyDescent="0.25">
      <c r="M76" s="17">
        <v>0.76041666666666696</v>
      </c>
    </row>
    <row r="77" spans="13:13" x14ac:dyDescent="0.25">
      <c r="M77" s="17">
        <v>0.77083333333333304</v>
      </c>
    </row>
    <row r="78" spans="13:13" x14ac:dyDescent="0.25">
      <c r="M78" s="17">
        <v>0.78125</v>
      </c>
    </row>
    <row r="79" spans="13:13" x14ac:dyDescent="0.25">
      <c r="M79" s="17">
        <v>0.79166666666666696</v>
      </c>
    </row>
    <row r="80" spans="13:13" x14ac:dyDescent="0.25">
      <c r="M80" s="17">
        <v>0.80208333333333304</v>
      </c>
    </row>
    <row r="81" spans="13:13" x14ac:dyDescent="0.25">
      <c r="M81" s="17">
        <v>0.8125</v>
      </c>
    </row>
    <row r="82" spans="13:13" x14ac:dyDescent="0.25">
      <c r="M82" s="17">
        <v>0.82291666666666696</v>
      </c>
    </row>
    <row r="83" spans="13:13" x14ac:dyDescent="0.25">
      <c r="M83" s="17">
        <v>0.83333333333333304</v>
      </c>
    </row>
    <row r="84" spans="13:13" x14ac:dyDescent="0.25">
      <c r="M84" s="17">
        <v>0.84375</v>
      </c>
    </row>
    <row r="85" spans="13:13" x14ac:dyDescent="0.25">
      <c r="M85" s="17">
        <v>0.85416666666666696</v>
      </c>
    </row>
    <row r="86" spans="13:13" x14ac:dyDescent="0.25">
      <c r="M86" s="17">
        <v>0.86458333333333304</v>
      </c>
    </row>
    <row r="87" spans="13:13" x14ac:dyDescent="0.25">
      <c r="M87" s="17">
        <v>0.875</v>
      </c>
    </row>
    <row r="88" spans="13:13" x14ac:dyDescent="0.25">
      <c r="M88" s="17">
        <v>0.88541666666666696</v>
      </c>
    </row>
    <row r="89" spans="13:13" x14ac:dyDescent="0.25">
      <c r="M89" s="17">
        <v>0.89583333333333304</v>
      </c>
    </row>
    <row r="90" spans="13:13" x14ac:dyDescent="0.25">
      <c r="M90" s="17">
        <v>0.90625</v>
      </c>
    </row>
    <row r="91" spans="13:13" x14ac:dyDescent="0.25">
      <c r="M91" s="17">
        <v>0.91666666666666696</v>
      </c>
    </row>
    <row r="92" spans="13:13" x14ac:dyDescent="0.25">
      <c r="M92" s="17">
        <v>0.92708333333333304</v>
      </c>
    </row>
    <row r="93" spans="13:13" x14ac:dyDescent="0.25">
      <c r="M93" s="17">
        <v>0.9375</v>
      </c>
    </row>
    <row r="94" spans="13:13" x14ac:dyDescent="0.25">
      <c r="M94" s="17">
        <v>0.94791666666666696</v>
      </c>
    </row>
    <row r="95" spans="13:13" x14ac:dyDescent="0.25">
      <c r="M95" s="17">
        <v>0.95833333333333304</v>
      </c>
    </row>
    <row r="96" spans="13:13" x14ac:dyDescent="0.25">
      <c r="M96" s="17">
        <v>0.96875</v>
      </c>
    </row>
    <row r="97" spans="13:13" x14ac:dyDescent="0.25">
      <c r="M97" s="17">
        <v>0.97916666666666696</v>
      </c>
    </row>
    <row r="98" spans="13:13" x14ac:dyDescent="0.25">
      <c r="M98" s="18">
        <v>0.98958333333333304</v>
      </c>
    </row>
  </sheetData>
  <sheetProtection password="CA3B" sheet="1" objects="1" scenarios="1" selectLockedCells="1"/>
  <mergeCells count="2">
    <mergeCell ref="I3:I5"/>
    <mergeCell ref="I6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B-S2</vt:lpstr>
      <vt:lpstr>SIFRANT</vt:lpstr>
      <vt:lpstr>oboAsf</vt:lpstr>
      <vt:lpstr>oboMak</vt:lpstr>
      <vt:lpstr>pluAsf</vt:lpstr>
      <vt:lpstr>pluMak</vt:lpstr>
      <vt:lpstr>posAsf</vt:lpstr>
      <vt:lpstr>posMak</vt:lpstr>
      <vt:lpstr>'B-S2'!Print_Titles</vt:lpstr>
      <vt:lpstr>sirina</vt:lpstr>
      <vt:lpstr>ure</vt:lpstr>
      <vt:lpstr>vrsta</vt:lpstr>
    </vt:vector>
  </TitlesOfParts>
  <Company>KPV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Brigita Šen Kreže</dc:creator>
  <cp:lastModifiedBy>Martina Gabrijel</cp:lastModifiedBy>
  <cp:lastPrinted>2017-03-06T08:14:56Z</cp:lastPrinted>
  <dcterms:created xsi:type="dcterms:W3CDTF">2013-10-16T08:17:21Z</dcterms:created>
  <dcterms:modified xsi:type="dcterms:W3CDTF">2017-08-04T10:15:12Z</dcterms:modified>
</cp:coreProperties>
</file>