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18\NMV\G\06__4141-0002_2018 VzdržCestInOstalihPovršinVobčiniBorovnica1jan19_31dec20\Dokumenti za objavo\"/>
    </mc:Choice>
  </mc:AlternateContent>
  <xr:revisionPtr revIDLastSave="0" documentId="8_{537D72FC-1F7E-4CF9-80CB-C0809DE71A2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KAPITULACIJA" sheetId="1" r:id="rId1"/>
    <sheet name="VZDRŽEVANJE" sheetId="2" r:id="rId2"/>
    <sheet name="KOŠNJA" sheetId="3" r:id="rId3"/>
    <sheet name="BARVANJE" sheetId="4" r:id="rId4"/>
  </sheets>
  <calcPr calcId="162913" calcMode="manual"/>
</workbook>
</file>

<file path=xl/calcChain.xml><?xml version="1.0" encoding="utf-8"?>
<calcChain xmlns="http://schemas.openxmlformats.org/spreadsheetml/2006/main">
  <c r="F38" i="4" l="1"/>
  <c r="F31" i="3"/>
  <c r="J27" i="1" l="1"/>
  <c r="J27" i="4" l="1"/>
  <c r="J29" i="4"/>
  <c r="J30" i="4"/>
  <c r="J32" i="4"/>
  <c r="J33" i="4"/>
  <c r="J34" i="4"/>
  <c r="J36" i="4"/>
  <c r="J37" i="4"/>
  <c r="J26" i="4"/>
  <c r="J27" i="3"/>
  <c r="J29" i="3"/>
  <c r="J30" i="3"/>
  <c r="J26" i="3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1" i="2"/>
  <c r="J62" i="2"/>
  <c r="J63" i="2"/>
  <c r="J64" i="2"/>
  <c r="J65" i="2"/>
  <c r="J67" i="2"/>
  <c r="J68" i="2"/>
  <c r="J69" i="2"/>
  <c r="J70" i="2"/>
  <c r="J71" i="2"/>
  <c r="J72" i="2"/>
  <c r="J73" i="2"/>
  <c r="J75" i="2"/>
  <c r="J76" i="2"/>
  <c r="J77" i="2"/>
  <c r="J78" i="2"/>
  <c r="J79" i="2"/>
  <c r="J81" i="2"/>
  <c r="J82" i="2"/>
  <c r="J84" i="2"/>
  <c r="J85" i="2"/>
  <c r="J87" i="2"/>
  <c r="J88" i="2"/>
  <c r="J89" i="2"/>
  <c r="J90" i="2"/>
  <c r="J92" i="2"/>
  <c r="J9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23" i="2"/>
  <c r="J124" i="2"/>
  <c r="J126" i="2"/>
  <c r="J127" i="2"/>
  <c r="J129" i="2"/>
  <c r="J130" i="2"/>
  <c r="J132" i="2"/>
  <c r="J133" i="2"/>
  <c r="J134" i="2"/>
  <c r="J135" i="2"/>
  <c r="J136" i="2"/>
  <c r="J137" i="2"/>
  <c r="J138" i="2"/>
  <c r="J140" i="2"/>
  <c r="J141" i="2"/>
  <c r="J142" i="2"/>
  <c r="J143" i="2"/>
  <c r="J144" i="2"/>
  <c r="J145" i="2"/>
  <c r="J146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7" i="2"/>
  <c r="J168" i="2"/>
  <c r="J169" i="2"/>
  <c r="J29" i="2"/>
  <c r="J170" i="2" l="1"/>
  <c r="J31" i="3"/>
  <c r="J26" i="1" s="1"/>
  <c r="J161" i="2"/>
  <c r="J38" i="4"/>
  <c r="D99" i="2"/>
  <c r="J99" i="2" s="1"/>
  <c r="J116" i="2" s="1"/>
  <c r="F99" i="2"/>
  <c r="D98" i="2"/>
  <c r="J98" i="2" s="1"/>
  <c r="F98" i="2"/>
  <c r="J172" i="2" l="1"/>
  <c r="J25" i="1" s="1"/>
  <c r="J28" i="1" s="1"/>
  <c r="F36" i="2" l="1"/>
  <c r="F35" i="2"/>
  <c r="F34" i="2"/>
  <c r="F33" i="2"/>
  <c r="F34" i="4"/>
  <c r="F29" i="3"/>
  <c r="F30" i="3" l="1"/>
  <c r="G9" i="4" l="1"/>
  <c r="G9" i="3"/>
  <c r="G9" i="2"/>
  <c r="A10" i="2"/>
  <c r="A9" i="2"/>
  <c r="A10" i="3"/>
  <c r="A9" i="3"/>
  <c r="A10" i="4"/>
  <c r="A9" i="4"/>
  <c r="F27" i="3"/>
  <c r="A49" i="4"/>
  <c r="A42" i="3"/>
  <c r="A183" i="2"/>
  <c r="A19" i="4"/>
  <c r="A17" i="4"/>
  <c r="A19" i="3"/>
  <c r="A17" i="3"/>
  <c r="A19" i="2"/>
  <c r="A17" i="2"/>
  <c r="F37" i="4"/>
  <c r="E27" i="1" s="1"/>
  <c r="F36" i="4"/>
  <c r="F33" i="4"/>
  <c r="F32" i="4"/>
  <c r="F30" i="4"/>
  <c r="F29" i="4"/>
  <c r="F27" i="4"/>
  <c r="F26" i="4"/>
  <c r="F26" i="3"/>
  <c r="F32" i="2"/>
  <c r="F143" i="2"/>
  <c r="F138" i="2"/>
  <c r="F169" i="2"/>
  <c r="F168" i="2"/>
  <c r="F167" i="2"/>
  <c r="F170" i="2" s="1"/>
  <c r="F160" i="2"/>
  <c r="F159" i="2"/>
  <c r="F158" i="2"/>
  <c r="F157" i="2"/>
  <c r="F156" i="2"/>
  <c r="F155" i="2"/>
  <c r="F154" i="2"/>
  <c r="F153" i="2"/>
  <c r="F152" i="2"/>
  <c r="F151" i="2"/>
  <c r="F150" i="2"/>
  <c r="F149" i="2"/>
  <c r="F146" i="2"/>
  <c r="F145" i="2"/>
  <c r="F144" i="2"/>
  <c r="F142" i="2"/>
  <c r="F141" i="2"/>
  <c r="F140" i="2"/>
  <c r="F137" i="2"/>
  <c r="F136" i="2"/>
  <c r="F135" i="2"/>
  <c r="F134" i="2"/>
  <c r="F133" i="2"/>
  <c r="F132" i="2"/>
  <c r="F130" i="2"/>
  <c r="F129" i="2"/>
  <c r="F127" i="2"/>
  <c r="F126" i="2"/>
  <c r="F124" i="2"/>
  <c r="F123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93" i="2"/>
  <c r="F92" i="2"/>
  <c r="F90" i="2"/>
  <c r="F89" i="2"/>
  <c r="F88" i="2"/>
  <c r="F87" i="2"/>
  <c r="F85" i="2"/>
  <c r="F84" i="2"/>
  <c r="F82" i="2"/>
  <c r="F81" i="2"/>
  <c r="F79" i="2"/>
  <c r="F78" i="2"/>
  <c r="F77" i="2"/>
  <c r="F76" i="2"/>
  <c r="F75" i="2"/>
  <c r="F73" i="2"/>
  <c r="F72" i="2"/>
  <c r="F71" i="2"/>
  <c r="F70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1" i="2"/>
  <c r="F30" i="2"/>
  <c r="F29" i="2"/>
  <c r="F161" i="2" l="1"/>
  <c r="F116" i="2"/>
  <c r="E26" i="1"/>
  <c r="F172" i="2" l="1"/>
  <c r="E25" i="1" s="1"/>
  <c r="E28" i="1" s="1"/>
</calcChain>
</file>

<file path=xl/sharedStrings.xml><?xml version="1.0" encoding="utf-8"?>
<sst xmlns="http://schemas.openxmlformats.org/spreadsheetml/2006/main" count="443" uniqueCount="211">
  <si>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</si>
  <si>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</si>
  <si>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</si>
  <si>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</si>
  <si>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</si>
  <si>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</si>
  <si>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</si>
  <si>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</si>
  <si>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POSTAVKA DELA</t>
  </si>
  <si>
    <t>ME</t>
  </si>
  <si>
    <t>Količina*</t>
  </si>
  <si>
    <t>VREDNOST v € brez DDV</t>
  </si>
  <si>
    <t>1.</t>
  </si>
  <si>
    <t>Strojni odkop terena z nalaganjem in odvozom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</si>
  <si>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</si>
  <si>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</si>
  <si>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</si>
  <si>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</si>
  <si>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</si>
  <si>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</si>
  <si>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</si>
  <si>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</si>
  <si>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</si>
  <si>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</si>
  <si>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</si>
  <si>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</si>
  <si>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</si>
  <si>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8.</t>
  </si>
  <si>
    <t>9.</t>
  </si>
  <si>
    <t>10.</t>
  </si>
  <si>
    <t>11.</t>
  </si>
  <si>
    <t>12.</t>
  </si>
  <si>
    <t>Dobava ter izdelava stikov z Dilaplast pasto ali enakovredno</t>
  </si>
  <si>
    <t>13.</t>
  </si>
  <si>
    <t>Dobava in strojno asfaltiranje s čiščenjem in premazom stikov z emulzijo</t>
  </si>
  <si>
    <t>a) enoslojno v debelini 7 cm AC 16 SURF B70/100 A4</t>
  </si>
  <si>
    <t>c) v sistemu 6+3 AC 22 BASE B70/100 A4 in AC 8 SURF B70/100 A4</t>
  </si>
  <si>
    <t>d) v sistemu 6+4 AC 22 BASE B70/100 A4 in AC 11 SURF B70/100 A4</t>
  </si>
  <si>
    <t>e) v sistemu 6+4 AC 22 BASE B70/100 in AC 11 SILIKATNI A3</t>
  </si>
  <si>
    <t>f) pločniki v debelini 5 cm z AC 8 SURF B70/100 A5</t>
  </si>
  <si>
    <t>g) preplastitev v debelini 3 cm z AC 8 SURF B70/100 A4</t>
  </si>
  <si>
    <t>h) preplastitev v debelini 4 cm z AC 11 SURF B70/100 A4</t>
  </si>
  <si>
    <t>i) preplastitev v debelini 3 cm z AC 8 SILIKATNI A3</t>
  </si>
  <si>
    <t>14.</t>
  </si>
  <si>
    <t>Dobava in ročno asfaltiranje s čiščenjem in premazom stikov z emulzijo</t>
  </si>
  <si>
    <t>15.</t>
  </si>
  <si>
    <t>Ročno asfaltiranje mulde širine 50 cm z asfaltno zmesjo</t>
  </si>
  <si>
    <t>16.</t>
  </si>
  <si>
    <t>Ročno krpanje udarnih jam s hladno asfaltno maso 0-8 mm</t>
  </si>
  <si>
    <t>kg</t>
  </si>
  <si>
    <t>17.</t>
  </si>
  <si>
    <t>Rušenje posedlih cestnih robnikov in postavitev istih na višino z obbetoniranjem</t>
  </si>
  <si>
    <t>18.</t>
  </si>
  <si>
    <t>Rušenje starih in vgradnja novih robnikov</t>
  </si>
  <si>
    <t>a) cestni - betonski 15x25x100</t>
  </si>
  <si>
    <t>b) cestni - granitni 15x25x100</t>
  </si>
  <si>
    <t>c) gredni - velikosti 8x25x100</t>
  </si>
  <si>
    <t>19.</t>
  </si>
  <si>
    <t>Priprava podlage in vgradnja granitnih kock z obrobo</t>
  </si>
  <si>
    <t>20.</t>
  </si>
  <si>
    <t>Priprava podlage in vgradnja granitnih kock za tlakovanje</t>
  </si>
  <si>
    <t>21.</t>
  </si>
  <si>
    <t>Betoniranje bankin ob muldah in asfaltih z betonom C25/30 v širini do 50 cm in debelini do 10 cm, skupaj s pripravo podlage</t>
  </si>
  <si>
    <t>a) v dolžini do 10 m1</t>
  </si>
  <si>
    <t>b) v dolžini nad 10 m1</t>
  </si>
  <si>
    <t>22.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</si>
  <si>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</si>
  <si>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</si>
  <si>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</si>
  <si>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23.</t>
  </si>
  <si>
    <t>Izdelava AB venca prereza do 0,15 m2 z betonom C25/30, skupaj z izdelavo dvostranskega opaža in polaganjem armature</t>
  </si>
  <si>
    <t>24.</t>
  </si>
  <si>
    <t>Humusiranje brežin v debelini 20 cm z dobavo humusa in grobim planiranjem</t>
  </si>
  <si>
    <t>25.</t>
  </si>
  <si>
    <t>Zatravitev brežin s predhodnim finim planiranjem ter dobavo semena in gnojila</t>
  </si>
  <si>
    <t>26.</t>
  </si>
  <si>
    <t>27.</t>
  </si>
  <si>
    <t>Ročno sekanje grmovja ob cestah z odvozom</t>
  </si>
  <si>
    <t>a) delo</t>
  </si>
  <si>
    <t>ura</t>
  </si>
  <si>
    <t>b) prevoz</t>
  </si>
  <si>
    <t>28.</t>
  </si>
  <si>
    <t>30.</t>
  </si>
  <si>
    <t>PK delavec</t>
  </si>
  <si>
    <t>31.</t>
  </si>
  <si>
    <t>KV delavec</t>
  </si>
  <si>
    <t>32.</t>
  </si>
  <si>
    <t>VKV delavec</t>
  </si>
  <si>
    <t>33.</t>
  </si>
  <si>
    <t>kamion kiper, nosilnosti do 15 t</t>
  </si>
  <si>
    <t>34.</t>
  </si>
  <si>
    <t>kamion kiper, nosilnosti nad 15 t</t>
  </si>
  <si>
    <t>35.</t>
  </si>
  <si>
    <t>36.</t>
  </si>
  <si>
    <t>37.</t>
  </si>
  <si>
    <t>nakladač - kopač</t>
  </si>
  <si>
    <t>38.</t>
  </si>
  <si>
    <t>odkopno kladivo</t>
  </si>
  <si>
    <t>39.</t>
  </si>
  <si>
    <t>greder moči nad 80 kw</t>
  </si>
  <si>
    <t>40.</t>
  </si>
  <si>
    <t>41.</t>
  </si>
  <si>
    <t>valjar vibracijski nad 10 t</t>
  </si>
  <si>
    <t xml:space="preserve">Dobava in izdelava peskolovca iz BC ali PVC cevi, globine do 1,00 m z obbetoniranjem in izdelavo dna ter izvedbo vtoka in iztoka (vključno z zemeljskimi deli) </t>
  </si>
  <si>
    <t>a) fi 500 mm z LTŽ vtočno rešetko 40 x 40 cm, nosilnosti 40 ton</t>
  </si>
  <si>
    <t>kos</t>
  </si>
  <si>
    <t>b) fi 400 mm s podrobniškim vtokom in LTŽ pokrovom fi 450 mm</t>
  </si>
  <si>
    <t>Dobava in izdelava vtočnih jaškov iz BC, globine do 2,00 m z betonskim pokrovom, obbetoniranjem in izdelavo dna ter izvedbo vtoka in iztoka (vključno z zemeljskimi deli)</t>
  </si>
  <si>
    <t>a) do fi 60 cm</t>
  </si>
  <si>
    <t>b) nad fi 60 cm do fi 100 cm</t>
  </si>
  <si>
    <t>Dobava in izdelava prepustov in meteorne kanalizacije iz BC ali PVC cevi z obbetoniranjem (vključno z zemeljskimi deli)</t>
  </si>
  <si>
    <t>a) do fi 30 cm</t>
  </si>
  <si>
    <t>b) nad fi 30 cm do fi 60 cm</t>
  </si>
  <si>
    <t>Dobava in izdelava vtočnih in iztočnih glav prepustov krožnega prereza, tlakovanje z lomljenecem na betonski podlagi</t>
  </si>
  <si>
    <t>Dobava in izdelava muld in izpustov v teren, lomljenec položen v beton</t>
  </si>
  <si>
    <t>Popravilo posedenih pokrovov jaškov, peskolovov in vodovodnih kap, skupaj z izsekavanjem, dvigom na višino in ponovnim  betoniranjem</t>
  </si>
  <si>
    <t>Dobava in izdelava kovinskih vodenic z vsemi deli</t>
  </si>
  <si>
    <t>a) do fi 40 cm</t>
  </si>
  <si>
    <t>b) nad fi 40 do fi 60 cm</t>
  </si>
  <si>
    <t>Ročno čiščenje muld in meteornih kanalov</t>
  </si>
  <si>
    <t>Strojno pometanje odprtih cest z odrivom pometenega materiala na bankino</t>
  </si>
  <si>
    <t>Strojno pometanje zaprtih cest in pločnikov z nalaganjem in odvozom pometenega materiala na deponijo</t>
  </si>
  <si>
    <t>Ročno pometanje cest in pločnikov z nalaganjem in odvozom pometenega materiala na deponijo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</si>
  <si>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</si>
  <si>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</si>
  <si>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</si>
  <si>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</si>
  <si>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</si>
  <si>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CENA / ME v € brez DDV</t>
  </si>
  <si>
    <t>j) preplastitev v debelini 4 cm z AC 11 SILIKATNI A3</t>
  </si>
  <si>
    <t>SKUPAJ A v € brez DDV</t>
  </si>
  <si>
    <t>SKUPAJ B v € brez DDV</t>
  </si>
  <si>
    <t>SKUPAJ C v € brez DDV</t>
  </si>
  <si>
    <t>Čiščenje peskolovov meteorne kanalizacije z nakladanjem in odvozom odpadnega materiala na deponijo</t>
  </si>
  <si>
    <t>Ponudbeni predračun za SKLOP 1:</t>
  </si>
  <si>
    <t>Košnja trave na bankinah in brežinah</t>
  </si>
  <si>
    <t>Barvanje talne prometne siganlizacije</t>
  </si>
  <si>
    <t>29.</t>
  </si>
  <si>
    <t>Čiščenje rešetk in podrobniških vtokov peskolovov</t>
  </si>
  <si>
    <t>B</t>
  </si>
  <si>
    <t>SKUPAJ A,B,C v € brez DDV</t>
  </si>
  <si>
    <t>Čiščenje kovinskih vodenic z  nalaganjem in odvozom</t>
  </si>
  <si>
    <t>Strojna in ročna izdelava izpustov iz muld in bankin z nalaganjem in odvozom</t>
  </si>
  <si>
    <t>Strojni odkop odvodnih jarkov 0,25 m3/m1 z nalaganjem in odvozom</t>
  </si>
  <si>
    <t>Ročno čiščenje blata z roba vozišča z nalaganjem in odvozom</t>
  </si>
  <si>
    <t>Strojno čiščenje usedalnikov z nalaganjem in odvozom (do 3 m3)</t>
  </si>
  <si>
    <t>a) bela barva</t>
  </si>
  <si>
    <t>b) rumena barva</t>
  </si>
  <si>
    <t>b) rumena ali modra barva</t>
  </si>
  <si>
    <t>a) do širine 12 cm</t>
  </si>
  <si>
    <t>b) m2</t>
  </si>
  <si>
    <t>bager do 4 t</t>
  </si>
  <si>
    <t>bager od 5-12 t</t>
  </si>
  <si>
    <t>valjar vibracijski do 4 t</t>
  </si>
  <si>
    <t>Ponudbeni predračun za SKLOP 2:</t>
  </si>
  <si>
    <t>Ponudbeni predračun za SKLOP 3:</t>
  </si>
  <si>
    <t>Dobava in polaganje geotekstila (200 g)</t>
  </si>
  <si>
    <t>Odstranitev obstoječe talne signalizacije, skupaj z nalaganjem in odvozom odpadnega materiala</t>
  </si>
  <si>
    <t xml:space="preserve"> - Ponudnik mora ponuditi izvedbo vseh del/storitev iz posameznega sklopa.</t>
  </si>
  <si>
    <t>Postavka dela</t>
  </si>
  <si>
    <t>Cena/ME v € brez DDV</t>
  </si>
  <si>
    <t>Rušenje asfaltnih vozišč v deb. do 9 cm z rezanjem na stikih, z nalaganjem in odvozom</t>
  </si>
  <si>
    <t>Rezkanje obrabnega sloja asfaltnih površin v debelini povprečno 3cm, s čiščenjem,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</si>
  <si>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</si>
  <si>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</si>
  <si>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</si>
  <si>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</si>
  <si>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 xml:space="preserve"> - Naročnik se s tem javnim naročilom ne zavezuje, da bo v času trajanja okvirnega sporazuma naročil </t>
  </si>
  <si>
    <t>navedene količine del v navedenem obsegu.</t>
  </si>
  <si>
    <t xml:space="preserve"> - Ocenjeni obsegi del/storitev so zgolj informativnega značaja in bodo pomagali naročniku pri </t>
  </si>
  <si>
    <t>objektivnem ocenjevanju ponudb.</t>
  </si>
  <si>
    <t xml:space="preserve"> - Naročnik bo vse ponudnike, ki ne bodo ponudili izvedbe vseh del/storitev iz posameznega sklopa, </t>
  </si>
  <si>
    <t>izločil iz ocenjevanja.</t>
  </si>
  <si>
    <t>REKAPITULACIJA: Vzdrževanje cest in ostalih javnih površin v občini BOROVNICA</t>
  </si>
  <si>
    <t>Košnja trave na bankinah in brežinah – občina BOROVNICA</t>
  </si>
  <si>
    <t>Barvanje talne prometne signalizacije – občina BOROVNICA</t>
  </si>
  <si>
    <t>* Postavko izvaja naročnik</t>
  </si>
  <si>
    <t xml:space="preserve">* Ocenjeni obsegi storitev so zgolj informativnega značaja in bodo pomagali naročniku pri objektivnem </t>
  </si>
  <si>
    <t>za obdobje od 1.1.2019 do 31.12.2020</t>
  </si>
  <si>
    <t>Nalaganje in dvoz ostankov trave in grmovja po košnji, kjer se odvoz posebej naroči</t>
  </si>
  <si>
    <t>a) delavec</t>
  </si>
  <si>
    <t>b) kombi z voznikom</t>
  </si>
  <si>
    <t>Izdelava nasipov deb. nad 10 cm s strojnim planiranjem in utrjevanjem v plasteh do primerne trdnosti (brez nasipnega materiala)</t>
  </si>
  <si>
    <t>Strojno profiliranje cest z vgradnjo materiala v deb. 5 cm in valjanjem (brez nasipnega materiala)</t>
  </si>
  <si>
    <t>Ročno krpanje udarnih jam v deb. 5-10 cm in valjanjem (brez nasipnega materiala)</t>
  </si>
  <si>
    <t>Dosip bankin ob asfaltnih cestah, v deb. 5-10 cm s planiranjem in valjanjem (brez nasipnega materiala)</t>
  </si>
  <si>
    <t>Izdelava nasipov deb. nad 10 cm z ročnim planiranjem in utrjevanjem v plasteh do primerne trdnosti (brez nasipnega materiala)</t>
  </si>
  <si>
    <t>42.</t>
  </si>
  <si>
    <t>43.</t>
  </si>
  <si>
    <t>44.</t>
  </si>
  <si>
    <t>45.</t>
  </si>
  <si>
    <t>46.</t>
  </si>
  <si>
    <t>47.</t>
  </si>
  <si>
    <t>Deponiranje materiala od izkopov (dokument uradne deponije)</t>
  </si>
  <si>
    <t>b) asfalt</t>
  </si>
  <si>
    <t>ton</t>
  </si>
  <si>
    <t>a) zemljina od izkopov (v raščenem stanju)</t>
  </si>
  <si>
    <t>Izvedba finega planuma ceste pred asfaltiranjem z minimalnim dosipom tampona 0-16</t>
  </si>
  <si>
    <t>Košnja trave in manjšega grmovja ročno z motorno koso, ki se izvaja izven redne košnje po predhodnem naročilu</t>
  </si>
  <si>
    <t>b) v sistemu 5+3 AC 16 BASE B70/100 A4 in AC 8 SURF B70/100 A4</t>
  </si>
  <si>
    <t>ocenjena vrednost glede na zadnji razpis</t>
  </si>
  <si>
    <t>Izdelava debeloslojnih talnih označb s hladno ali vročo plastiko (zvočne ovire, prehodi za pešce, križišča, ipd.)</t>
  </si>
  <si>
    <t>Barvanje večbarvnih talnih označb in simbolov, kompletno z odsevnim posipom (cona 30, omejitev hitrosti, ipd.)</t>
  </si>
  <si>
    <t>Barvanje talnih označb, napisov in simbolov z belo ali rumeno barvo, kompletno z odsevnim posipom (prečna črta, puščica, prehod za pešce, avtobusno postajališče, ipd.)</t>
  </si>
  <si>
    <t xml:space="preserve">Barvanje črt širine 12 cm, komplet z odsevnim posipom (ločne, robne in opozorilne črte, ipd.) </t>
  </si>
  <si>
    <t>Barvanje talnih označb in črt širine 10 cm, kompletno z odsevnim posipom (ločne, robne in opozorilne črte, parkirni prostori, označbe, ipd.)</t>
  </si>
  <si>
    <t>Košnja trave in grmovja strojno in ročno na cestnih bankinah in brežinah širine od 1,00 m do 3,00 m, na cestnih brežinah do 4,00 m in do dna obcestnih jarkov do 4,00 m (dvostranska)</t>
  </si>
  <si>
    <t>Datum: 27.11.2018</t>
  </si>
  <si>
    <t>Vzdrževanje cest in javnih površin – občina BOROVNICA</t>
  </si>
  <si>
    <t>Številka: 4141-0002/2018</t>
  </si>
  <si>
    <t>Priloga št.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</si>
</sst>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164" fontId="3" fillId="0" borderId="5" xfId="0" applyNumberFormat="1" applyFont="1" applyBorder="1" applyAlignment="1" applyProtection="1">
      <alignment horizontal="right" indent="1"/>
      <protection locked="0"/>
    </xf>
    <xf numFmtId="164" fontId="3" fillId="0" borderId="6" xfId="0" applyNumberFormat="1" applyFont="1" applyFill="1" applyBorder="1" applyAlignment="1" applyProtection="1">
      <alignment horizontal="right" indent="1"/>
      <protection locked="0"/>
    </xf>
    <xf numFmtId="4" fontId="3" fillId="0" borderId="5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Alignment="1" applyProtection="1">
      <alignment horizontal="right" indent="1"/>
    </xf>
    <xf numFmtId="164" fontId="3" fillId="0" borderId="0" xfId="0" applyNumberFormat="1" applyFont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164" fontId="3" fillId="2" borderId="5" xfId="0" applyNumberFormat="1" applyFont="1" applyFill="1" applyBorder="1" applyAlignment="1" applyProtection="1">
      <alignment horizontal="right" indent="1"/>
    </xf>
    <xf numFmtId="0" fontId="3" fillId="0" borderId="0" xfId="0" applyFont="1" applyProtection="1"/>
    <xf numFmtId="0" fontId="3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 wrapText="1"/>
    </xf>
    <xf numFmtId="4" fontId="3" fillId="0" borderId="8" xfId="0" applyNumberFormat="1" applyFont="1" applyBorder="1" applyAlignment="1" applyProtection="1">
      <alignment horizontal="right" inden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4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4" fontId="3" fillId="0" borderId="9" xfId="0" applyNumberFormat="1" applyFont="1" applyBorder="1" applyAlignment="1" applyProtection="1">
      <alignment horizontal="right" indent="1"/>
    </xf>
    <xf numFmtId="164" fontId="3" fillId="0" borderId="9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horizontal="right" vertical="top" wrapText="1"/>
    </xf>
    <xf numFmtId="164" fontId="4" fillId="0" borderId="0" xfId="0" applyNumberFormat="1" applyFont="1" applyAlignment="1" applyProtection="1">
      <alignment horizontal="right" indent="1"/>
    </xf>
    <xf numFmtId="4" fontId="4" fillId="0" borderId="0" xfId="0" applyNumberFormat="1" applyFont="1" applyAlignment="1" applyProtection="1">
      <alignment horizontal="right" indent="1"/>
    </xf>
    <xf numFmtId="0" fontId="4" fillId="0" borderId="0" xfId="0" applyFont="1" applyProtection="1"/>
    <xf numFmtId="4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2" borderId="5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horizontal="center"/>
    </xf>
    <xf numFmtId="4" fontId="3" fillId="2" borderId="5" xfId="0" applyNumberFormat="1" applyFont="1" applyFill="1" applyBorder="1" applyAlignment="1" applyProtection="1">
      <alignment horizontal="right" indent="1"/>
    </xf>
    <xf numFmtId="164" fontId="3" fillId="0" borderId="4" xfId="0" applyNumberFormat="1" applyFont="1" applyFill="1" applyBorder="1" applyAlignment="1" applyProtection="1">
      <alignment horizontal="right" indent="1"/>
      <protection locked="0"/>
    </xf>
    <xf numFmtId="164" fontId="3" fillId="2" borderId="1" xfId="0" applyNumberFormat="1" applyFont="1" applyFill="1" applyBorder="1" applyAlignment="1" applyProtection="1">
      <alignment horizontal="right" indent="1"/>
    </xf>
    <xf numFmtId="164" fontId="3" fillId="0" borderId="2" xfId="0" applyNumberFormat="1" applyFont="1" applyFill="1" applyBorder="1" applyAlignment="1" applyProtection="1">
      <alignment horizontal="right" indent="1"/>
    </xf>
    <xf numFmtId="4" fontId="3" fillId="0" borderId="0" xfId="0" applyNumberFormat="1" applyFont="1" applyProtection="1"/>
    <xf numFmtId="4" fontId="4" fillId="0" borderId="0" xfId="0" applyNumberFormat="1" applyFont="1" applyProtection="1"/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3" fillId="3" borderId="5" xfId="0" applyFont="1" applyFill="1" applyBorder="1" applyAlignment="1" applyProtection="1">
      <alignment horizontal="center"/>
    </xf>
    <xf numFmtId="14" fontId="3" fillId="0" borderId="0" xfId="0" applyNumberFormat="1" applyFont="1" applyProtection="1"/>
    <xf numFmtId="0" fontId="4" fillId="0" borderId="7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4" fontId="4" fillId="0" borderId="7" xfId="0" applyNumberFormat="1" applyFont="1" applyBorder="1" applyAlignment="1" applyProtection="1">
      <alignment horizontal="right" indent="1"/>
    </xf>
    <xf numFmtId="4" fontId="4" fillId="0" borderId="3" xfId="0" applyNumberFormat="1" applyFont="1" applyBorder="1" applyAlignment="1" applyProtection="1">
      <alignment horizontal="right" indent="1"/>
    </xf>
    <xf numFmtId="0" fontId="3" fillId="0" borderId="5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4" fontId="3" fillId="0" borderId="7" xfId="0" applyNumberFormat="1" applyFont="1" applyBorder="1" applyAlignment="1" applyProtection="1">
      <alignment horizontal="right" indent="1"/>
    </xf>
    <xf numFmtId="4" fontId="3" fillId="0" borderId="3" xfId="0" applyNumberFormat="1" applyFont="1" applyBorder="1" applyAlignment="1" applyProtection="1">
      <alignment horizontal="right" indent="1"/>
    </xf>
    <xf numFmtId="4" fontId="4" fillId="0" borderId="2" xfId="0" applyNumberFormat="1" applyFont="1" applyBorder="1" applyAlignment="1" applyProtection="1">
      <alignment horizontal="right" indent="1"/>
    </xf>
    <xf numFmtId="0" fontId="4" fillId="0" borderId="0" xfId="0" applyFont="1" applyBorder="1" applyProtection="1"/>
    <xf numFmtId="4" fontId="4" fillId="0" borderId="0" xfId="0" applyNumberFormat="1" applyFont="1" applyBorder="1" applyAlignment="1" applyProtection="1">
      <alignment horizontal="right" indent="1"/>
    </xf>
    <xf numFmtId="0" fontId="3" fillId="0" borderId="0" xfId="0" quotePrefix="1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4" fillId="0" borderId="5" xfId="0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 indent="1"/>
    </xf>
    <xf numFmtId="164" fontId="3" fillId="0" borderId="2" xfId="0" applyNumberFormat="1" applyFont="1" applyBorder="1" applyAlignment="1" applyProtection="1">
      <alignment horizontal="right" indent="1"/>
    </xf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right" indent="1"/>
    </xf>
    <xf numFmtId="0" fontId="3" fillId="0" borderId="6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right" indent="1"/>
    </xf>
    <xf numFmtId="4" fontId="3" fillId="0" borderId="3" xfId="0" applyNumberFormat="1" applyFont="1" applyFill="1" applyBorder="1" applyAlignment="1" applyProtection="1">
      <alignment horizontal="right" indent="1"/>
    </xf>
    <xf numFmtId="0" fontId="3" fillId="0" borderId="4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 indent="1"/>
    </xf>
    <xf numFmtId="0" fontId="1" fillId="0" borderId="0" xfId="1" applyFont="1" applyAlignment="1" applyProtection="1">
      <alignment vertical="top"/>
    </xf>
    <xf numFmtId="0" fontId="3" fillId="0" borderId="3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164" fontId="4" fillId="0" borderId="0" xfId="0" applyNumberFormat="1" applyFont="1" applyBorder="1" applyAlignment="1" applyProtection="1">
      <alignment horizontal="right" indent="1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vertical="top" wrapText="1"/>
    </xf>
    <xf numFmtId="4" fontId="3" fillId="0" borderId="6" xfId="0" applyNumberFormat="1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right" indent="1"/>
    </xf>
    <xf numFmtId="0" fontId="3" fillId="0" borderId="12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4" fontId="3" fillId="0" borderId="5" xfId="0" applyNumberFormat="1" applyFont="1" applyFill="1" applyBorder="1" applyAlignment="1" applyProtection="1">
      <alignment horizontal="right" indent="1"/>
    </xf>
    <xf numFmtId="0" fontId="3" fillId="0" borderId="11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 indent="1"/>
    </xf>
    <xf numFmtId="4" fontId="4" fillId="0" borderId="3" xfId="0" applyNumberFormat="1" applyFont="1" applyFill="1" applyBorder="1" applyAlignment="1" applyProtection="1">
      <alignment horizontal="right" indent="1"/>
    </xf>
    <xf numFmtId="164" fontId="3" fillId="0" borderId="0" xfId="0" applyNumberFormat="1" applyFont="1" applyFill="1" applyBorder="1" applyAlignment="1" applyProtection="1">
      <alignment horizontal="right" indent="1"/>
    </xf>
    <xf numFmtId="164" fontId="3" fillId="0" borderId="5" xfId="0" applyNumberFormat="1" applyFont="1" applyFill="1" applyBorder="1" applyAlignment="1" applyProtection="1">
      <alignment horizontal="right" indent="1"/>
      <protection locked="0"/>
    </xf>
    <xf numFmtId="0" fontId="3" fillId="0" borderId="5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left" vertical="top"/>
      <protection locked="0"/>
    </xf>
    <xf numFmtId="14" fontId="3" fillId="0" borderId="9" xfId="0" applyNumberFormat="1" applyFont="1" applyBorder="1" applyAlignment="1" applyProtection="1">
      <alignment horizontal="left" vertical="top"/>
      <protection locked="0"/>
    </xf>
    <xf numFmtId="14" fontId="3" fillId="0" borderId="9" xfId="0" applyNumberFormat="1" applyFont="1" applyBorder="1" applyAlignment="1" applyProtection="1">
      <alignment horizontal="left" vertical="top"/>
    </xf>
    <xf numFmtId="0" fontId="4" fillId="0" borderId="9" xfId="0" applyNumberFormat="1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center"/>
      <protection locked="0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1028" name="Slika 88" descr="NovDopis_glava_nov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2052" name="Slika 88" descr="NovDopis_glava_novo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3076" name="Slika 88" descr="NovDopis_glava_novo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4100" name="Slika 88" descr="NovDopis_glava_novo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44"/>
  <sheetViews>
    <sheetView tabSelected="1" workbookViewId="0">
      <selection activeCell="A43" sqref="A43:B43"/>
    </sheetView>
  </sheetViews>
  <sheetFormatPr defaultRowHeight="12.75" x14ac:dyDescent="0.2"/>
  <cols>
    <col min="1" max="1" width="4.7109375" style="10" customWidth="1"/>
    <col min="2" max="2" width="30.7109375" style="10" customWidth="1"/>
    <col min="3" max="3" width="4.7109375" style="10" customWidth="1"/>
    <col min="4" max="4" width="11.7109375" style="6" customWidth="1"/>
    <col min="5" max="6" width="11.7109375" style="10" customWidth="1"/>
    <col min="7" max="7" width="12.85546875" style="5" customWidth="1"/>
    <col min="8" max="8" width="3.7109375" style="10" customWidth="1"/>
    <col min="9" max="9" width="0" style="10" hidden="1" customWidth="1"/>
    <col min="10" max="10" width="10.140625" style="10" hidden="1" customWidth="1"/>
    <col min="11" max="16384" width="9.140625" style="10"/>
  </cols>
  <sheetData>
    <row r="9" spans="1:7" x14ac:dyDescent="0.2">
      <c r="A9" s="14" t="s">
        <v>209</v>
      </c>
      <c r="B9" s="14"/>
      <c r="G9" s="37" t="s">
        <v>210</v>
      </c>
    </row>
    <row r="10" spans="1:7" x14ac:dyDescent="0.2">
      <c r="A10" s="14" t="s">
        <v>207</v>
      </c>
      <c r="B10" s="14"/>
      <c r="C10" s="38"/>
    </row>
    <row r="11" spans="1:7" x14ac:dyDescent="0.2">
      <c r="A11" s="14"/>
      <c r="B11" s="14"/>
      <c r="C11" s="38"/>
    </row>
    <row r="13" spans="1:7" x14ac:dyDescent="0.2">
      <c r="A13" s="14" t="s">
        <v>5</v>
      </c>
      <c r="B13" s="14"/>
      <c r="C13" s="4"/>
      <c r="E13" s="6"/>
      <c r="F13" s="7"/>
      <c r="G13" s="24"/>
    </row>
    <row r="14" spans="1:7" x14ac:dyDescent="0.2">
      <c r="A14" s="14"/>
      <c r="B14" s="14"/>
      <c r="C14" s="4"/>
      <c r="E14" s="6"/>
      <c r="F14" s="7"/>
      <c r="G14" s="24"/>
    </row>
    <row r="15" spans="1:7" x14ac:dyDescent="0.2">
      <c r="A15" s="121"/>
      <c r="B15" s="121"/>
      <c r="C15" s="121"/>
      <c r="D15" s="121"/>
      <c r="E15" s="121"/>
      <c r="F15" s="7"/>
      <c r="G15" s="24"/>
    </row>
    <row r="16" spans="1:7" x14ac:dyDescent="0.2">
      <c r="A16" s="11"/>
      <c r="B16" s="11"/>
      <c r="C16" s="12"/>
      <c r="D16" s="13"/>
      <c r="E16" s="13"/>
      <c r="F16" s="7"/>
      <c r="G16" s="24"/>
    </row>
    <row r="17" spans="1:10" x14ac:dyDescent="0.2">
      <c r="A17" s="121"/>
      <c r="B17" s="121"/>
      <c r="C17" s="121"/>
      <c r="D17" s="121"/>
      <c r="E17" s="121"/>
      <c r="F17" s="7"/>
      <c r="G17" s="24"/>
    </row>
    <row r="20" spans="1:10" x14ac:dyDescent="0.2">
      <c r="A20" s="23" t="s">
        <v>173</v>
      </c>
    </row>
    <row r="21" spans="1:10" x14ac:dyDescent="0.2">
      <c r="A21" s="23" t="s">
        <v>178</v>
      </c>
    </row>
    <row r="24" spans="1:10" s="23" customFormat="1" x14ac:dyDescent="0.2">
      <c r="A24" s="39" t="s">
        <v>0</v>
      </c>
      <c r="B24" s="40"/>
      <c r="C24" s="41"/>
      <c r="D24" s="42"/>
      <c r="E24" s="43" t="s">
        <v>1</v>
      </c>
      <c r="G24" s="25"/>
      <c r="J24" s="33" t="s">
        <v>200</v>
      </c>
    </row>
    <row r="25" spans="1:10" x14ac:dyDescent="0.2">
      <c r="A25" s="44" t="s">
        <v>12</v>
      </c>
      <c r="B25" s="45" t="s">
        <v>124</v>
      </c>
      <c r="C25" s="46"/>
      <c r="D25" s="47"/>
      <c r="E25" s="48">
        <f>VZDRŽEVANJE!F172</f>
        <v>0</v>
      </c>
      <c r="J25" s="33">
        <f>VZDRŽEVANJE!J172</f>
        <v>421912.89999999991</v>
      </c>
    </row>
    <row r="26" spans="1:10" x14ac:dyDescent="0.2">
      <c r="A26" s="44" t="s">
        <v>18</v>
      </c>
      <c r="B26" s="45" t="s">
        <v>135</v>
      </c>
      <c r="C26" s="46"/>
      <c r="D26" s="47"/>
      <c r="E26" s="48">
        <f>KOŠNJA!F31</f>
        <v>0</v>
      </c>
      <c r="J26" s="33">
        <f>KOŠNJA!J31</f>
        <v>15170</v>
      </c>
    </row>
    <row r="27" spans="1:10" x14ac:dyDescent="0.2">
      <c r="A27" s="44" t="s">
        <v>19</v>
      </c>
      <c r="B27" s="45" t="s">
        <v>136</v>
      </c>
      <c r="C27" s="46"/>
      <c r="D27" s="47"/>
      <c r="E27" s="48">
        <f>BARVANJE!F38</f>
        <v>0</v>
      </c>
      <c r="J27" s="33">
        <f>BARVANJE!J38</f>
        <v>9510.8000000000011</v>
      </c>
    </row>
    <row r="28" spans="1:10" s="23" customFormat="1" x14ac:dyDescent="0.2">
      <c r="A28" s="39" t="s">
        <v>2</v>
      </c>
      <c r="B28" s="40"/>
      <c r="C28" s="40"/>
      <c r="D28" s="49"/>
      <c r="E28" s="43">
        <f>SUM(E25:E27)</f>
        <v>0</v>
      </c>
      <c r="G28" s="25"/>
      <c r="J28" s="34">
        <f>SUM(J25:J27)</f>
        <v>446593.6999999999</v>
      </c>
    </row>
    <row r="29" spans="1:10" s="23" customFormat="1" x14ac:dyDescent="0.2">
      <c r="A29" s="50"/>
      <c r="B29" s="50"/>
      <c r="C29" s="50"/>
      <c r="D29" s="51"/>
      <c r="E29" s="51"/>
      <c r="G29" s="25"/>
    </row>
    <row r="31" spans="1:10" x14ac:dyDescent="0.2">
      <c r="A31" s="10" t="s">
        <v>158</v>
      </c>
    </row>
    <row r="32" spans="1:10" x14ac:dyDescent="0.2">
      <c r="A32" s="10" t="s">
        <v>171</v>
      </c>
    </row>
    <row r="33" spans="1:6" x14ac:dyDescent="0.2">
      <c r="A33" s="10" t="s">
        <v>172</v>
      </c>
    </row>
    <row r="34" spans="1:6" x14ac:dyDescent="0.2">
      <c r="A34" s="52" t="s">
        <v>169</v>
      </c>
    </row>
    <row r="35" spans="1:6" x14ac:dyDescent="0.2">
      <c r="A35" s="52" t="s">
        <v>170</v>
      </c>
    </row>
    <row r="36" spans="1:6" x14ac:dyDescent="0.2">
      <c r="A36" s="10" t="s">
        <v>167</v>
      </c>
    </row>
    <row r="37" spans="1:6" x14ac:dyDescent="0.2">
      <c r="A37" s="10" t="s">
        <v>168</v>
      </c>
    </row>
    <row r="41" spans="1:6" x14ac:dyDescent="0.2">
      <c r="A41" s="14" t="s">
        <v>3</v>
      </c>
      <c r="B41" s="14"/>
      <c r="C41" s="15"/>
      <c r="D41" s="16" t="s">
        <v>4</v>
      </c>
      <c r="E41" s="17"/>
      <c r="F41" s="6"/>
    </row>
    <row r="42" spans="1:6" x14ac:dyDescent="0.2">
      <c r="A42" s="14"/>
      <c r="B42" s="14"/>
      <c r="C42" s="15"/>
      <c r="E42" s="7"/>
      <c r="F42" s="6"/>
    </row>
    <row r="43" spans="1:6" ht="12.75" customHeight="1" x14ac:dyDescent="0.2">
      <c r="A43" s="122"/>
      <c r="B43" s="122"/>
      <c r="C43" s="15"/>
      <c r="D43" s="18"/>
      <c r="E43" s="19"/>
      <c r="F43" s="18"/>
    </row>
    <row r="44" spans="1:6" x14ac:dyDescent="0.2">
      <c r="C44" s="53"/>
    </row>
  </sheetData>
  <sheetProtection algorithmName="SHA-512" hashValue="GO20N/YaTJZF588croGps6hYJIomfrLEzvdoGBw60nsVi80t3a1AB1Qh4AhaGdrknORU00KUTcSDFKAjV/unAw==" saltValue="97tZT5o3D9Kw3jtuTuZ+hg==" spinCount="100000" sheet="1" selectLockedCells="1"/>
  <mergeCells count="3">
    <mergeCell ref="A15:E15"/>
    <mergeCell ref="A17:E17"/>
    <mergeCell ref="A43:B43"/>
  </mergeCells>
  <pageMargins left="1.1023622047244095" right="0" top="0.35433070866141736" bottom="0.74803149606299213" header="0.31496062992125984" footer="0.31496062992125984"/>
  <pageSetup paperSize="9" orientation="portrait" r:id="rId1"/>
  <headerFooter scaleWithDoc="0" alignWithMargins="0"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J188"/>
  <sheetViews>
    <sheetView topLeftCell="A22" zoomScaleNormal="100" workbookViewId="0">
      <selection activeCell="C22" sqref="C22:D22"/>
    </sheetView>
  </sheetViews>
  <sheetFormatPr defaultRowHeight="12.75" x14ac:dyDescent="0.2"/>
  <cols>
    <col min="1" max="1" width="4.7109375" style="14" customWidth="1"/>
    <col min="2" max="2" width="30.7109375" style="4" customWidth="1"/>
    <col min="3" max="3" width="4.7109375" style="5" customWidth="1"/>
    <col min="4" max="4" width="11.7109375" style="6" customWidth="1"/>
    <col min="5" max="5" width="11.7109375" style="7" customWidth="1"/>
    <col min="6" max="6" width="11.7109375" style="6" customWidth="1"/>
    <col min="7" max="7" width="9.7109375" style="5" customWidth="1"/>
    <col min="8" max="8" width="3.7109375" style="10" customWidth="1"/>
    <col min="9" max="9" width="9.28515625" style="35" hidden="1" customWidth="1"/>
    <col min="10" max="10" width="10.140625" style="33" hidden="1" customWidth="1"/>
    <col min="11" max="16384" width="9.140625" style="10"/>
  </cols>
  <sheetData>
    <row r="9" spans="1:10" x14ac:dyDescent="0.2">
      <c r="A9" s="14" t="str">
        <f>REKAPITULACIJA!A9</f>
        <v>Številka: 4141-0002/2018</v>
      </c>
      <c r="G9" s="37" t="str">
        <f>REKAPITULACIJA!G9</f>
        <v>Priloga št. 1a</v>
      </c>
    </row>
    <row r="10" spans="1:10" x14ac:dyDescent="0.2">
      <c r="A10" s="14" t="str">
        <f>REKAPITULACIJA!A10</f>
        <v>Datum: 27.11.2018</v>
      </c>
    </row>
    <row r="12" spans="1:10" x14ac:dyDescent="0.2">
      <c r="A12" s="14" t="s">
        <v>134</v>
      </c>
    </row>
    <row r="13" spans="1:10" s="23" customFormat="1" x14ac:dyDescent="0.2">
      <c r="A13" s="8" t="s">
        <v>208</v>
      </c>
      <c r="B13" s="54"/>
      <c r="C13" s="25"/>
      <c r="D13" s="22"/>
      <c r="E13" s="21"/>
      <c r="F13" s="22"/>
      <c r="G13" s="25"/>
      <c r="I13" s="36"/>
      <c r="J13" s="34"/>
    </row>
    <row r="15" spans="1:10" x14ac:dyDescent="0.2">
      <c r="A15" s="14" t="s">
        <v>5</v>
      </c>
    </row>
    <row r="17" spans="1:10" x14ac:dyDescent="0.2">
      <c r="A17" s="124">
        <f>REKAPITULACIJA!A15</f>
        <v>0</v>
      </c>
      <c r="B17" s="124"/>
      <c r="C17" s="124"/>
      <c r="D17" s="124"/>
      <c r="E17" s="124"/>
      <c r="F17" s="7"/>
      <c r="G17" s="24"/>
    </row>
    <row r="18" spans="1:10" x14ac:dyDescent="0.2">
      <c r="A18" s="11"/>
      <c r="B18" s="11"/>
      <c r="C18" s="12"/>
      <c r="D18" s="13"/>
      <c r="E18" s="13"/>
      <c r="F18" s="7"/>
      <c r="G18" s="24"/>
    </row>
    <row r="19" spans="1:10" x14ac:dyDescent="0.2">
      <c r="A19" s="124">
        <f>REKAPITULACIJA!A17</f>
        <v>0</v>
      </c>
      <c r="B19" s="124"/>
      <c r="C19" s="124"/>
      <c r="D19" s="124"/>
      <c r="E19" s="124"/>
      <c r="F19" s="7"/>
      <c r="G19" s="24"/>
    </row>
    <row r="22" spans="1:10" s="23" customFormat="1" ht="12.75" customHeight="1" x14ac:dyDescent="0.2">
      <c r="A22" s="8"/>
      <c r="B22" s="20" t="s">
        <v>6</v>
      </c>
      <c r="C22" s="125"/>
      <c r="D22" s="125"/>
      <c r="E22" s="21"/>
      <c r="F22" s="22"/>
      <c r="G22" s="25"/>
      <c r="I22" s="36"/>
      <c r="J22" s="34"/>
    </row>
    <row r="23" spans="1:10" s="23" customFormat="1" x14ac:dyDescent="0.2">
      <c r="A23" s="8"/>
      <c r="B23" s="20"/>
      <c r="C23" s="55"/>
      <c r="D23" s="51"/>
      <c r="E23" s="21"/>
      <c r="F23" s="22"/>
      <c r="G23" s="25"/>
      <c r="I23" s="36"/>
      <c r="J23" s="34"/>
    </row>
    <row r="25" spans="1:10" s="23" customFormat="1" x14ac:dyDescent="0.2">
      <c r="A25" s="56" t="s">
        <v>123</v>
      </c>
      <c r="B25" s="56" t="s">
        <v>124</v>
      </c>
      <c r="C25" s="25"/>
      <c r="D25" s="22"/>
      <c r="E25" s="21"/>
      <c r="F25" s="22"/>
      <c r="G25" s="25"/>
      <c r="I25" s="36"/>
      <c r="J25" s="34"/>
    </row>
    <row r="27" spans="1:10" s="23" customFormat="1" ht="25.5" x14ac:dyDescent="0.2">
      <c r="A27" s="57" t="s">
        <v>7</v>
      </c>
      <c r="B27" s="57" t="s">
        <v>159</v>
      </c>
      <c r="C27" s="57" t="s">
        <v>9</v>
      </c>
      <c r="D27" s="58" t="s">
        <v>10</v>
      </c>
      <c r="E27" s="59" t="s">
        <v>160</v>
      </c>
      <c r="F27" s="58" t="s">
        <v>1</v>
      </c>
      <c r="G27" s="25"/>
      <c r="I27" s="36"/>
      <c r="J27" s="33" t="s">
        <v>200</v>
      </c>
    </row>
    <row r="28" spans="1:10" ht="25.5" x14ac:dyDescent="0.2">
      <c r="A28" s="60" t="s">
        <v>12</v>
      </c>
      <c r="B28" s="61" t="s">
        <v>13</v>
      </c>
      <c r="C28" s="62"/>
      <c r="D28" s="63"/>
      <c r="E28" s="64"/>
      <c r="F28" s="48"/>
    </row>
    <row r="29" spans="1:10" x14ac:dyDescent="0.2">
      <c r="A29" s="65"/>
      <c r="B29" s="61" t="s">
        <v>14</v>
      </c>
      <c r="C29" s="66" t="s">
        <v>15</v>
      </c>
      <c r="D29" s="67">
        <v>600</v>
      </c>
      <c r="E29" s="1"/>
      <c r="F29" s="67">
        <f t="shared" ref="F29:F35" si="0">ROUND(D29*E29,2)</f>
        <v>0</v>
      </c>
      <c r="I29" s="35">
        <v>1.7545000000000002</v>
      </c>
      <c r="J29" s="33">
        <f t="shared" ref="J29:J43" si="1">ROUND(D29*I29,2)</f>
        <v>1052.7</v>
      </c>
    </row>
    <row r="30" spans="1:10" x14ac:dyDescent="0.2">
      <c r="A30" s="65"/>
      <c r="B30" s="61" t="s">
        <v>16</v>
      </c>
      <c r="C30" s="66" t="s">
        <v>15</v>
      </c>
      <c r="D30" s="67">
        <v>600</v>
      </c>
      <c r="E30" s="1"/>
      <c r="F30" s="67">
        <f t="shared" si="0"/>
        <v>0</v>
      </c>
      <c r="I30" s="35">
        <v>4.1382000000000003</v>
      </c>
      <c r="J30" s="33">
        <f t="shared" si="1"/>
        <v>2482.92</v>
      </c>
    </row>
    <row r="31" spans="1:10" x14ac:dyDescent="0.2">
      <c r="A31" s="68"/>
      <c r="B31" s="61" t="s">
        <v>17</v>
      </c>
      <c r="C31" s="66" t="s">
        <v>15</v>
      </c>
      <c r="D31" s="67">
        <v>100</v>
      </c>
      <c r="E31" s="1"/>
      <c r="F31" s="67">
        <f t="shared" si="0"/>
        <v>0</v>
      </c>
      <c r="I31" s="35">
        <v>9.0750000000000011</v>
      </c>
      <c r="J31" s="33">
        <f t="shared" si="1"/>
        <v>907.5</v>
      </c>
    </row>
    <row r="32" spans="1:10" ht="25.5" x14ac:dyDescent="0.2">
      <c r="A32" s="69" t="s">
        <v>18</v>
      </c>
      <c r="B32" s="61" t="s">
        <v>156</v>
      </c>
      <c r="C32" s="66" t="s">
        <v>21</v>
      </c>
      <c r="D32" s="67">
        <v>1000</v>
      </c>
      <c r="E32" s="1"/>
      <c r="F32" s="67">
        <f t="shared" si="0"/>
        <v>0</v>
      </c>
      <c r="I32" s="35">
        <v>0.84700000000000009</v>
      </c>
      <c r="J32" s="33">
        <f t="shared" si="1"/>
        <v>847</v>
      </c>
    </row>
    <row r="33" spans="1:10" ht="51" x14ac:dyDescent="0.2">
      <c r="A33" s="60" t="s">
        <v>19</v>
      </c>
      <c r="B33" s="61" t="s">
        <v>182</v>
      </c>
      <c r="C33" s="66" t="s">
        <v>15</v>
      </c>
      <c r="D33" s="67">
        <v>1000</v>
      </c>
      <c r="E33" s="1"/>
      <c r="F33" s="67">
        <f t="shared" si="0"/>
        <v>0</v>
      </c>
      <c r="I33" s="35">
        <v>9.9825000000000017</v>
      </c>
      <c r="J33" s="33">
        <f t="shared" si="1"/>
        <v>9982.5</v>
      </c>
    </row>
    <row r="34" spans="1:10" ht="51" x14ac:dyDescent="0.2">
      <c r="A34" s="60" t="s">
        <v>20</v>
      </c>
      <c r="B34" s="61" t="s">
        <v>186</v>
      </c>
      <c r="C34" s="66" t="s">
        <v>15</v>
      </c>
      <c r="D34" s="67">
        <v>600</v>
      </c>
      <c r="E34" s="1"/>
      <c r="F34" s="67">
        <f t="shared" si="0"/>
        <v>0</v>
      </c>
      <c r="I34" s="35">
        <v>11.495000000000003</v>
      </c>
      <c r="J34" s="33">
        <f t="shared" si="1"/>
        <v>6897</v>
      </c>
    </row>
    <row r="35" spans="1:10" ht="38.25" x14ac:dyDescent="0.2">
      <c r="A35" s="60" t="s">
        <v>22</v>
      </c>
      <c r="B35" s="61" t="s">
        <v>183</v>
      </c>
      <c r="C35" s="66" t="s">
        <v>21</v>
      </c>
      <c r="D35" s="67">
        <v>8000</v>
      </c>
      <c r="E35" s="1"/>
      <c r="F35" s="67">
        <f t="shared" si="0"/>
        <v>0</v>
      </c>
      <c r="I35" s="35">
        <v>0.5445000000000001</v>
      </c>
      <c r="J35" s="33">
        <f t="shared" si="1"/>
        <v>4356</v>
      </c>
    </row>
    <row r="36" spans="1:10" ht="38.25" x14ac:dyDescent="0.2">
      <c r="A36" s="60" t="s">
        <v>23</v>
      </c>
      <c r="B36" s="61" t="s">
        <v>184</v>
      </c>
      <c r="C36" s="66" t="s">
        <v>21</v>
      </c>
      <c r="D36" s="67">
        <v>6000</v>
      </c>
      <c r="E36" s="1"/>
      <c r="F36" s="67">
        <f t="shared" ref="F36" si="2">ROUND(D36*E36,2)</f>
        <v>0</v>
      </c>
      <c r="I36" s="35">
        <v>3.036</v>
      </c>
      <c r="J36" s="33">
        <f t="shared" si="1"/>
        <v>18216</v>
      </c>
    </row>
    <row r="37" spans="1:10" ht="38.25" x14ac:dyDescent="0.2">
      <c r="A37" s="69" t="s">
        <v>25</v>
      </c>
      <c r="B37" s="61" t="s">
        <v>24</v>
      </c>
      <c r="C37" s="66" t="s">
        <v>21</v>
      </c>
      <c r="D37" s="67">
        <v>10000</v>
      </c>
      <c r="E37" s="1"/>
      <c r="F37" s="67">
        <f t="shared" ref="F37:F43" si="3">ROUND(D37*E37,2)</f>
        <v>0</v>
      </c>
      <c r="I37" s="35">
        <v>0.60500000000000009</v>
      </c>
      <c r="J37" s="33">
        <f t="shared" si="1"/>
        <v>6050</v>
      </c>
    </row>
    <row r="38" spans="1:10" ht="38.25" x14ac:dyDescent="0.2">
      <c r="A38" s="69" t="s">
        <v>27</v>
      </c>
      <c r="B38" s="61" t="s">
        <v>197</v>
      </c>
      <c r="C38" s="66" t="s">
        <v>21</v>
      </c>
      <c r="D38" s="67">
        <v>2000</v>
      </c>
      <c r="E38" s="1"/>
      <c r="F38" s="67">
        <f t="shared" si="3"/>
        <v>0</v>
      </c>
      <c r="I38" s="35">
        <v>1.5070000000000003</v>
      </c>
      <c r="J38" s="33">
        <f t="shared" si="1"/>
        <v>3014</v>
      </c>
    </row>
    <row r="39" spans="1:10" ht="25.5" x14ac:dyDescent="0.2">
      <c r="A39" s="69" t="s">
        <v>28</v>
      </c>
      <c r="B39" s="61" t="s">
        <v>163</v>
      </c>
      <c r="C39" s="66" t="s">
        <v>26</v>
      </c>
      <c r="D39" s="67">
        <v>20000</v>
      </c>
      <c r="E39" s="1"/>
      <c r="F39" s="67">
        <f t="shared" si="3"/>
        <v>0</v>
      </c>
      <c r="I39" s="35">
        <v>2.4530000000000003</v>
      </c>
      <c r="J39" s="33">
        <f t="shared" si="1"/>
        <v>49060</v>
      </c>
    </row>
    <row r="40" spans="1:10" ht="51" x14ac:dyDescent="0.2">
      <c r="A40" s="69" t="s">
        <v>29</v>
      </c>
      <c r="B40" s="61" t="s">
        <v>185</v>
      </c>
      <c r="C40" s="66" t="s">
        <v>26</v>
      </c>
      <c r="D40" s="67">
        <v>15000</v>
      </c>
      <c r="E40" s="1"/>
      <c r="F40" s="67">
        <f t="shared" si="3"/>
        <v>0</v>
      </c>
      <c r="I40" s="35">
        <v>2.6619999999999999</v>
      </c>
      <c r="J40" s="33">
        <f t="shared" si="1"/>
        <v>39930</v>
      </c>
    </row>
    <row r="41" spans="1:10" ht="38.25" x14ac:dyDescent="0.2">
      <c r="A41" s="69" t="s">
        <v>30</v>
      </c>
      <c r="B41" s="61" t="s">
        <v>162</v>
      </c>
      <c r="C41" s="66" t="s">
        <v>21</v>
      </c>
      <c r="D41" s="67">
        <v>1000</v>
      </c>
      <c r="E41" s="1"/>
      <c r="F41" s="67">
        <f t="shared" si="3"/>
        <v>0</v>
      </c>
      <c r="I41" s="35">
        <v>1.9360000000000004</v>
      </c>
      <c r="J41" s="33">
        <f t="shared" si="1"/>
        <v>1936</v>
      </c>
    </row>
    <row r="42" spans="1:10" ht="38.25" x14ac:dyDescent="0.2">
      <c r="A42" s="69" t="s">
        <v>31</v>
      </c>
      <c r="B42" s="61" t="s">
        <v>161</v>
      </c>
      <c r="C42" s="66" t="s">
        <v>21</v>
      </c>
      <c r="D42" s="67">
        <v>2000</v>
      </c>
      <c r="E42" s="1"/>
      <c r="F42" s="67">
        <f t="shared" si="3"/>
        <v>0</v>
      </c>
      <c r="I42" s="35">
        <v>2.2989999999999999</v>
      </c>
      <c r="J42" s="33">
        <f t="shared" si="1"/>
        <v>4598</v>
      </c>
    </row>
    <row r="43" spans="1:10" ht="25.5" x14ac:dyDescent="0.2">
      <c r="A43" s="69" t="s">
        <v>33</v>
      </c>
      <c r="B43" s="61" t="s">
        <v>32</v>
      </c>
      <c r="C43" s="66" t="s">
        <v>26</v>
      </c>
      <c r="D43" s="67">
        <v>500</v>
      </c>
      <c r="E43" s="1"/>
      <c r="F43" s="67">
        <f t="shared" si="3"/>
        <v>0</v>
      </c>
      <c r="I43" s="35">
        <v>1.7545000000000002</v>
      </c>
      <c r="J43" s="33">
        <f t="shared" si="1"/>
        <v>877.25</v>
      </c>
    </row>
    <row r="44" spans="1:10" ht="38.25" x14ac:dyDescent="0.2">
      <c r="A44" s="60" t="s">
        <v>43</v>
      </c>
      <c r="B44" s="61" t="s">
        <v>34</v>
      </c>
      <c r="C44" s="70"/>
      <c r="D44" s="63"/>
      <c r="E44" s="64"/>
      <c r="F44" s="48"/>
    </row>
    <row r="45" spans="1:10" ht="25.5" x14ac:dyDescent="0.2">
      <c r="A45" s="65"/>
      <c r="B45" s="61" t="s">
        <v>35</v>
      </c>
      <c r="C45" s="66" t="s">
        <v>21</v>
      </c>
      <c r="D45" s="67">
        <v>400</v>
      </c>
      <c r="E45" s="1"/>
      <c r="F45" s="67">
        <f t="shared" ref="F45:F54" si="4">ROUND(D45*E45,2)</f>
        <v>0</v>
      </c>
      <c r="I45" s="35">
        <v>14.411100000000003</v>
      </c>
      <c r="J45" s="33">
        <f t="shared" ref="J45:J54" si="5">ROUND(D45*I45,2)</f>
        <v>5764.44</v>
      </c>
    </row>
    <row r="46" spans="1:10" ht="38.25" x14ac:dyDescent="0.2">
      <c r="A46" s="65"/>
      <c r="B46" s="61" t="s">
        <v>199</v>
      </c>
      <c r="C46" s="66" t="s">
        <v>21</v>
      </c>
      <c r="D46" s="67">
        <v>400</v>
      </c>
      <c r="E46" s="1"/>
      <c r="F46" s="67">
        <f t="shared" si="4"/>
        <v>0</v>
      </c>
      <c r="I46" s="35">
        <v>16.032500000000002</v>
      </c>
      <c r="J46" s="33">
        <f t="shared" si="5"/>
        <v>6413</v>
      </c>
    </row>
    <row r="47" spans="1:10" ht="38.25" x14ac:dyDescent="0.2">
      <c r="A47" s="65"/>
      <c r="B47" s="61" t="s">
        <v>36</v>
      </c>
      <c r="C47" s="66" t="s">
        <v>21</v>
      </c>
      <c r="D47" s="67">
        <v>400</v>
      </c>
      <c r="E47" s="1"/>
      <c r="F47" s="67">
        <f t="shared" si="4"/>
        <v>0</v>
      </c>
      <c r="I47" s="35">
        <v>17.956400000000002</v>
      </c>
      <c r="J47" s="33">
        <f t="shared" si="5"/>
        <v>7182.56</v>
      </c>
    </row>
    <row r="48" spans="1:10" ht="38.25" x14ac:dyDescent="0.2">
      <c r="A48" s="65"/>
      <c r="B48" s="61" t="s">
        <v>37</v>
      </c>
      <c r="C48" s="66" t="s">
        <v>21</v>
      </c>
      <c r="D48" s="67">
        <v>200</v>
      </c>
      <c r="E48" s="1"/>
      <c r="F48" s="67">
        <f t="shared" si="4"/>
        <v>0</v>
      </c>
      <c r="I48" s="35">
        <v>19.662500000000001</v>
      </c>
      <c r="J48" s="33">
        <f t="shared" si="5"/>
        <v>3932.5</v>
      </c>
    </row>
    <row r="49" spans="1:10" ht="25.5" x14ac:dyDescent="0.2">
      <c r="A49" s="65"/>
      <c r="B49" s="61" t="s">
        <v>38</v>
      </c>
      <c r="C49" s="66" t="s">
        <v>21</v>
      </c>
      <c r="D49" s="67">
        <v>200</v>
      </c>
      <c r="E49" s="1"/>
      <c r="F49" s="67">
        <f t="shared" si="4"/>
        <v>0</v>
      </c>
      <c r="I49" s="35">
        <v>21.283900000000003</v>
      </c>
      <c r="J49" s="33">
        <f t="shared" si="5"/>
        <v>4256.78</v>
      </c>
    </row>
    <row r="50" spans="1:10" ht="25.5" x14ac:dyDescent="0.2">
      <c r="A50" s="65"/>
      <c r="B50" s="61" t="s">
        <v>39</v>
      </c>
      <c r="C50" s="66" t="s">
        <v>21</v>
      </c>
      <c r="D50" s="67">
        <v>1000</v>
      </c>
      <c r="E50" s="1"/>
      <c r="F50" s="67">
        <f t="shared" si="4"/>
        <v>0</v>
      </c>
      <c r="I50" s="35">
        <v>11.011000000000001</v>
      </c>
      <c r="J50" s="33">
        <f t="shared" si="5"/>
        <v>11011</v>
      </c>
    </row>
    <row r="51" spans="1:10" ht="25.5" x14ac:dyDescent="0.2">
      <c r="A51" s="65"/>
      <c r="B51" s="61" t="s">
        <v>40</v>
      </c>
      <c r="C51" s="66" t="s">
        <v>21</v>
      </c>
      <c r="D51" s="67">
        <v>1500</v>
      </c>
      <c r="E51" s="1"/>
      <c r="F51" s="67">
        <f t="shared" si="4"/>
        <v>0</v>
      </c>
      <c r="I51" s="35">
        <v>6.4493000000000009</v>
      </c>
      <c r="J51" s="33">
        <f t="shared" si="5"/>
        <v>9673.9500000000007</v>
      </c>
    </row>
    <row r="52" spans="1:10" ht="25.5" x14ac:dyDescent="0.2">
      <c r="A52" s="65"/>
      <c r="B52" s="61" t="s">
        <v>41</v>
      </c>
      <c r="C52" s="66" t="s">
        <v>21</v>
      </c>
      <c r="D52" s="67">
        <v>1500</v>
      </c>
      <c r="E52" s="1"/>
      <c r="F52" s="67">
        <f t="shared" si="4"/>
        <v>0</v>
      </c>
      <c r="I52" s="35">
        <v>8.1675000000000022</v>
      </c>
      <c r="J52" s="33">
        <f t="shared" si="5"/>
        <v>12251.25</v>
      </c>
    </row>
    <row r="53" spans="1:10" ht="25.5" x14ac:dyDescent="0.2">
      <c r="A53" s="65"/>
      <c r="B53" s="61" t="s">
        <v>42</v>
      </c>
      <c r="C53" s="66" t="s">
        <v>21</v>
      </c>
      <c r="D53" s="67">
        <v>200</v>
      </c>
      <c r="E53" s="1"/>
      <c r="F53" s="67">
        <f t="shared" si="4"/>
        <v>0</v>
      </c>
      <c r="I53" s="35">
        <v>7.5262000000000011</v>
      </c>
      <c r="J53" s="33">
        <f t="shared" si="5"/>
        <v>1505.24</v>
      </c>
    </row>
    <row r="54" spans="1:10" ht="25.5" x14ac:dyDescent="0.2">
      <c r="A54" s="68"/>
      <c r="B54" s="61" t="s">
        <v>129</v>
      </c>
      <c r="C54" s="66" t="s">
        <v>21</v>
      </c>
      <c r="D54" s="67">
        <v>200</v>
      </c>
      <c r="E54" s="1"/>
      <c r="F54" s="67">
        <f t="shared" si="4"/>
        <v>0</v>
      </c>
      <c r="I54" s="35">
        <v>9.7889000000000017</v>
      </c>
      <c r="J54" s="33">
        <f t="shared" si="5"/>
        <v>1957.78</v>
      </c>
    </row>
    <row r="55" spans="1:10" ht="38.25" x14ac:dyDescent="0.2">
      <c r="A55" s="60" t="s">
        <v>45</v>
      </c>
      <c r="B55" s="61" t="s">
        <v>44</v>
      </c>
      <c r="C55" s="70"/>
      <c r="D55" s="63"/>
      <c r="E55" s="64"/>
      <c r="F55" s="48"/>
    </row>
    <row r="56" spans="1:10" ht="25.5" x14ac:dyDescent="0.2">
      <c r="A56" s="65"/>
      <c r="B56" s="61" t="s">
        <v>35</v>
      </c>
      <c r="C56" s="66" t="s">
        <v>21</v>
      </c>
      <c r="D56" s="67">
        <v>500</v>
      </c>
      <c r="E56" s="1"/>
      <c r="F56" s="67">
        <f t="shared" ref="F56:F115" si="6">ROUND(D56*E56,2)</f>
        <v>0</v>
      </c>
      <c r="I56" s="35">
        <v>14.411100000000003</v>
      </c>
      <c r="J56" s="33">
        <f t="shared" ref="J56:J65" si="7">ROUND(D56*I56,2)</f>
        <v>7205.55</v>
      </c>
    </row>
    <row r="57" spans="1:10" ht="38.25" x14ac:dyDescent="0.2">
      <c r="A57" s="65"/>
      <c r="B57" s="61" t="s">
        <v>199</v>
      </c>
      <c r="C57" s="66" t="s">
        <v>21</v>
      </c>
      <c r="D57" s="67">
        <v>300</v>
      </c>
      <c r="E57" s="1"/>
      <c r="F57" s="67">
        <f t="shared" si="6"/>
        <v>0</v>
      </c>
      <c r="I57" s="35">
        <v>16.032500000000002</v>
      </c>
      <c r="J57" s="33">
        <f t="shared" si="7"/>
        <v>4809.75</v>
      </c>
    </row>
    <row r="58" spans="1:10" ht="38.25" x14ac:dyDescent="0.2">
      <c r="A58" s="65"/>
      <c r="B58" s="61" t="s">
        <v>36</v>
      </c>
      <c r="C58" s="66" t="s">
        <v>21</v>
      </c>
      <c r="D58" s="67">
        <v>300</v>
      </c>
      <c r="E58" s="1"/>
      <c r="F58" s="67">
        <f t="shared" si="6"/>
        <v>0</v>
      </c>
      <c r="I58" s="35">
        <v>17.956400000000002</v>
      </c>
      <c r="J58" s="33">
        <f t="shared" si="7"/>
        <v>5386.92</v>
      </c>
    </row>
    <row r="59" spans="1:10" ht="38.25" x14ac:dyDescent="0.2">
      <c r="A59" s="65"/>
      <c r="B59" s="61" t="s">
        <v>37</v>
      </c>
      <c r="C59" s="66" t="s">
        <v>21</v>
      </c>
      <c r="D59" s="67">
        <v>300</v>
      </c>
      <c r="E59" s="1"/>
      <c r="F59" s="67">
        <f t="shared" si="6"/>
        <v>0</v>
      </c>
      <c r="I59" s="35">
        <v>19.662500000000001</v>
      </c>
      <c r="J59" s="33">
        <f t="shared" si="7"/>
        <v>5898.75</v>
      </c>
    </row>
    <row r="60" spans="1:10" ht="25.5" x14ac:dyDescent="0.2">
      <c r="A60" s="65"/>
      <c r="B60" s="61" t="s">
        <v>38</v>
      </c>
      <c r="C60" s="66" t="s">
        <v>21</v>
      </c>
      <c r="D60" s="67">
        <v>300</v>
      </c>
      <c r="E60" s="1"/>
      <c r="F60" s="67">
        <f t="shared" si="6"/>
        <v>0</v>
      </c>
      <c r="I60" s="35">
        <v>21.283900000000003</v>
      </c>
      <c r="J60" s="33">
        <f t="shared" si="7"/>
        <v>6385.17</v>
      </c>
    </row>
    <row r="61" spans="1:10" ht="25.5" x14ac:dyDescent="0.2">
      <c r="A61" s="65"/>
      <c r="B61" s="61" t="s">
        <v>39</v>
      </c>
      <c r="C61" s="66" t="s">
        <v>21</v>
      </c>
      <c r="D61" s="67">
        <v>300</v>
      </c>
      <c r="E61" s="1"/>
      <c r="F61" s="67">
        <f t="shared" si="6"/>
        <v>0</v>
      </c>
      <c r="I61" s="35">
        <v>11.011000000000001</v>
      </c>
      <c r="J61" s="33">
        <f t="shared" si="7"/>
        <v>3303.3</v>
      </c>
    </row>
    <row r="62" spans="1:10" ht="25.5" x14ac:dyDescent="0.2">
      <c r="A62" s="65"/>
      <c r="B62" s="61" t="s">
        <v>40</v>
      </c>
      <c r="C62" s="66" t="s">
        <v>21</v>
      </c>
      <c r="D62" s="67">
        <v>100</v>
      </c>
      <c r="E62" s="1"/>
      <c r="F62" s="67">
        <f t="shared" si="6"/>
        <v>0</v>
      </c>
      <c r="I62" s="35">
        <v>6.4493000000000009</v>
      </c>
      <c r="J62" s="33">
        <f t="shared" si="7"/>
        <v>644.92999999999995</v>
      </c>
    </row>
    <row r="63" spans="1:10" ht="25.5" x14ac:dyDescent="0.2">
      <c r="A63" s="65"/>
      <c r="B63" s="61" t="s">
        <v>41</v>
      </c>
      <c r="C63" s="66" t="s">
        <v>21</v>
      </c>
      <c r="D63" s="67">
        <v>100</v>
      </c>
      <c r="E63" s="1"/>
      <c r="F63" s="67">
        <f t="shared" si="6"/>
        <v>0</v>
      </c>
      <c r="I63" s="35">
        <v>8.1675000000000022</v>
      </c>
      <c r="J63" s="33">
        <f t="shared" si="7"/>
        <v>816.75</v>
      </c>
    </row>
    <row r="64" spans="1:10" ht="25.5" x14ac:dyDescent="0.2">
      <c r="A64" s="65"/>
      <c r="B64" s="61" t="s">
        <v>42</v>
      </c>
      <c r="C64" s="66" t="s">
        <v>21</v>
      </c>
      <c r="D64" s="67">
        <v>100</v>
      </c>
      <c r="E64" s="1"/>
      <c r="F64" s="67">
        <f t="shared" si="6"/>
        <v>0</v>
      </c>
      <c r="I64" s="35">
        <v>7.5262000000000011</v>
      </c>
      <c r="J64" s="33">
        <f t="shared" si="7"/>
        <v>752.62</v>
      </c>
    </row>
    <row r="65" spans="1:10" ht="25.5" x14ac:dyDescent="0.2">
      <c r="A65" s="68"/>
      <c r="B65" s="61" t="s">
        <v>129</v>
      </c>
      <c r="C65" s="66" t="s">
        <v>21</v>
      </c>
      <c r="D65" s="67">
        <v>100</v>
      </c>
      <c r="E65" s="1"/>
      <c r="F65" s="67">
        <f t="shared" si="6"/>
        <v>0</v>
      </c>
      <c r="I65" s="35">
        <v>9.7889000000000017</v>
      </c>
      <c r="J65" s="33">
        <f t="shared" si="7"/>
        <v>978.89</v>
      </c>
    </row>
    <row r="66" spans="1:10" ht="25.5" x14ac:dyDescent="0.2">
      <c r="A66" s="60" t="s">
        <v>47</v>
      </c>
      <c r="B66" s="61" t="s">
        <v>46</v>
      </c>
      <c r="C66" s="70"/>
      <c r="D66" s="63"/>
      <c r="E66" s="64"/>
      <c r="F66" s="48"/>
      <c r="I66" s="35">
        <v>0</v>
      </c>
    </row>
    <row r="67" spans="1:10" ht="25.5" x14ac:dyDescent="0.2">
      <c r="A67" s="65"/>
      <c r="B67" s="61" t="s">
        <v>35</v>
      </c>
      <c r="C67" s="66" t="s">
        <v>26</v>
      </c>
      <c r="D67" s="67">
        <v>200</v>
      </c>
      <c r="E67" s="1"/>
      <c r="F67" s="67">
        <f t="shared" si="6"/>
        <v>0</v>
      </c>
      <c r="I67" s="35">
        <v>9.3654000000000028</v>
      </c>
      <c r="J67" s="33">
        <f t="shared" ref="J67:J73" si="8">ROUND(D67*I67,2)</f>
        <v>1873.08</v>
      </c>
    </row>
    <row r="68" spans="1:10" ht="38.25" x14ac:dyDescent="0.2">
      <c r="A68" s="65"/>
      <c r="B68" s="61" t="s">
        <v>199</v>
      </c>
      <c r="C68" s="66" t="s">
        <v>26</v>
      </c>
      <c r="D68" s="67">
        <v>100</v>
      </c>
      <c r="E68" s="1"/>
      <c r="F68" s="67">
        <f t="shared" si="6"/>
        <v>0</v>
      </c>
      <c r="I68" s="35">
        <v>10.418100000000001</v>
      </c>
      <c r="J68" s="33">
        <f t="shared" si="8"/>
        <v>1041.81</v>
      </c>
    </row>
    <row r="69" spans="1:10" ht="38.25" x14ac:dyDescent="0.2">
      <c r="A69" s="65"/>
      <c r="B69" s="61" t="s">
        <v>36</v>
      </c>
      <c r="C69" s="66" t="s">
        <v>26</v>
      </c>
      <c r="D69" s="67">
        <v>100</v>
      </c>
      <c r="E69" s="1"/>
      <c r="F69" s="67">
        <f t="shared" si="6"/>
        <v>0</v>
      </c>
      <c r="I69" s="35">
        <v>11.676500000000003</v>
      </c>
      <c r="J69" s="33">
        <f t="shared" si="8"/>
        <v>1167.6500000000001</v>
      </c>
    </row>
    <row r="70" spans="1:10" ht="38.25" x14ac:dyDescent="0.2">
      <c r="A70" s="65"/>
      <c r="B70" s="61" t="s">
        <v>37</v>
      </c>
      <c r="C70" s="66" t="s">
        <v>26</v>
      </c>
      <c r="D70" s="67">
        <v>100</v>
      </c>
      <c r="E70" s="1"/>
      <c r="F70" s="67">
        <f t="shared" si="6"/>
        <v>0</v>
      </c>
      <c r="I70" s="35">
        <v>12.777600000000003</v>
      </c>
      <c r="J70" s="33">
        <f t="shared" si="8"/>
        <v>1277.76</v>
      </c>
    </row>
    <row r="71" spans="1:10" ht="25.5" x14ac:dyDescent="0.2">
      <c r="A71" s="68"/>
      <c r="B71" s="61" t="s">
        <v>38</v>
      </c>
      <c r="C71" s="66" t="s">
        <v>26</v>
      </c>
      <c r="D71" s="67">
        <v>100</v>
      </c>
      <c r="E71" s="1"/>
      <c r="F71" s="67">
        <f t="shared" si="6"/>
        <v>0</v>
      </c>
      <c r="I71" s="35">
        <v>13.830300000000001</v>
      </c>
      <c r="J71" s="33">
        <f t="shared" si="8"/>
        <v>1383.03</v>
      </c>
    </row>
    <row r="72" spans="1:10" ht="25.5" x14ac:dyDescent="0.2">
      <c r="A72" s="69" t="s">
        <v>50</v>
      </c>
      <c r="B72" s="61" t="s">
        <v>48</v>
      </c>
      <c r="C72" s="66" t="s">
        <v>49</v>
      </c>
      <c r="D72" s="67">
        <v>3000</v>
      </c>
      <c r="E72" s="1"/>
      <c r="F72" s="67">
        <f t="shared" si="6"/>
        <v>0</v>
      </c>
      <c r="I72" s="35">
        <v>1.2100000000000002</v>
      </c>
      <c r="J72" s="33">
        <f t="shared" si="8"/>
        <v>3630</v>
      </c>
    </row>
    <row r="73" spans="1:10" ht="38.25" x14ac:dyDescent="0.2">
      <c r="A73" s="69" t="s">
        <v>52</v>
      </c>
      <c r="B73" s="61" t="s">
        <v>51</v>
      </c>
      <c r="C73" s="66" t="s">
        <v>26</v>
      </c>
      <c r="D73" s="67">
        <v>40</v>
      </c>
      <c r="E73" s="1"/>
      <c r="F73" s="67">
        <f t="shared" si="6"/>
        <v>0</v>
      </c>
      <c r="I73" s="35">
        <v>11.495000000000003</v>
      </c>
      <c r="J73" s="33">
        <f t="shared" si="8"/>
        <v>459.8</v>
      </c>
    </row>
    <row r="74" spans="1:10" ht="25.5" x14ac:dyDescent="0.2">
      <c r="A74" s="60" t="s">
        <v>57</v>
      </c>
      <c r="B74" s="61" t="s">
        <v>53</v>
      </c>
      <c r="C74" s="62"/>
      <c r="D74" s="63"/>
      <c r="E74" s="64"/>
      <c r="F74" s="48"/>
    </row>
    <row r="75" spans="1:10" x14ac:dyDescent="0.2">
      <c r="A75" s="65"/>
      <c r="B75" s="61" t="s">
        <v>54</v>
      </c>
      <c r="C75" s="66" t="s">
        <v>26</v>
      </c>
      <c r="D75" s="67">
        <v>100</v>
      </c>
      <c r="E75" s="1"/>
      <c r="F75" s="67">
        <f t="shared" si="6"/>
        <v>0</v>
      </c>
      <c r="I75" s="35">
        <v>11.495000000000003</v>
      </c>
      <c r="J75" s="33">
        <f>ROUND(D75*I75,2)</f>
        <v>1149.5</v>
      </c>
    </row>
    <row r="76" spans="1:10" x14ac:dyDescent="0.2">
      <c r="A76" s="65"/>
      <c r="B76" s="61" t="s">
        <v>55</v>
      </c>
      <c r="C76" s="66" t="s">
        <v>26</v>
      </c>
      <c r="D76" s="67">
        <v>20</v>
      </c>
      <c r="E76" s="1"/>
      <c r="F76" s="67">
        <f t="shared" si="6"/>
        <v>0</v>
      </c>
      <c r="I76" s="35">
        <v>27.830000000000002</v>
      </c>
      <c r="J76" s="33">
        <f>ROUND(D76*I76,2)</f>
        <v>556.6</v>
      </c>
    </row>
    <row r="77" spans="1:10" x14ac:dyDescent="0.2">
      <c r="A77" s="68"/>
      <c r="B77" s="61" t="s">
        <v>56</v>
      </c>
      <c r="C77" s="66" t="s">
        <v>26</v>
      </c>
      <c r="D77" s="67">
        <v>20</v>
      </c>
      <c r="E77" s="1"/>
      <c r="F77" s="67">
        <f t="shared" si="6"/>
        <v>0</v>
      </c>
      <c r="I77" s="35">
        <v>9.6800000000000015</v>
      </c>
      <c r="J77" s="33">
        <f>ROUND(D77*I77,2)</f>
        <v>193.6</v>
      </c>
    </row>
    <row r="78" spans="1:10" ht="25.5" x14ac:dyDescent="0.2">
      <c r="A78" s="69" t="s">
        <v>59</v>
      </c>
      <c r="B78" s="61" t="s">
        <v>58</v>
      </c>
      <c r="C78" s="66" t="s">
        <v>26</v>
      </c>
      <c r="D78" s="67">
        <v>40</v>
      </c>
      <c r="E78" s="1"/>
      <c r="F78" s="67">
        <f t="shared" si="6"/>
        <v>0</v>
      </c>
      <c r="I78" s="35">
        <v>12.100000000000001</v>
      </c>
      <c r="J78" s="33">
        <f>ROUND(D78*I78,2)</f>
        <v>484</v>
      </c>
    </row>
    <row r="79" spans="1:10" ht="25.5" x14ac:dyDescent="0.2">
      <c r="A79" s="69" t="s">
        <v>61</v>
      </c>
      <c r="B79" s="61" t="s">
        <v>60</v>
      </c>
      <c r="C79" s="66" t="s">
        <v>21</v>
      </c>
      <c r="D79" s="67">
        <v>200</v>
      </c>
      <c r="E79" s="1"/>
      <c r="F79" s="67">
        <f t="shared" si="6"/>
        <v>0</v>
      </c>
      <c r="I79" s="35">
        <v>82.280000000000015</v>
      </c>
      <c r="J79" s="33">
        <f>ROUND(D79*I79,2)</f>
        <v>16456</v>
      </c>
    </row>
    <row r="80" spans="1:10" ht="51" x14ac:dyDescent="0.2">
      <c r="A80" s="60" t="s">
        <v>65</v>
      </c>
      <c r="B80" s="61" t="s">
        <v>62</v>
      </c>
      <c r="C80" s="62"/>
      <c r="D80" s="63"/>
      <c r="E80" s="64"/>
      <c r="F80" s="48"/>
    </row>
    <row r="81" spans="1:10" x14ac:dyDescent="0.2">
      <c r="A81" s="65"/>
      <c r="B81" s="61" t="s">
        <v>63</v>
      </c>
      <c r="C81" s="66" t="s">
        <v>26</v>
      </c>
      <c r="D81" s="67">
        <v>30</v>
      </c>
      <c r="E81" s="1"/>
      <c r="F81" s="67">
        <f t="shared" si="6"/>
        <v>0</v>
      </c>
      <c r="I81" s="35">
        <v>5.4450000000000003</v>
      </c>
      <c r="J81" s="33">
        <f>ROUND(D81*I81,2)</f>
        <v>163.35</v>
      </c>
    </row>
    <row r="82" spans="1:10" x14ac:dyDescent="0.2">
      <c r="A82" s="68"/>
      <c r="B82" s="61" t="s">
        <v>64</v>
      </c>
      <c r="C82" s="66" t="s">
        <v>26</v>
      </c>
      <c r="D82" s="67">
        <v>60</v>
      </c>
      <c r="E82" s="1"/>
      <c r="F82" s="67">
        <f t="shared" si="6"/>
        <v>0</v>
      </c>
      <c r="I82" s="35">
        <v>6.6550000000000011</v>
      </c>
      <c r="J82" s="33">
        <f>ROUND(D82*I82,2)</f>
        <v>399.3</v>
      </c>
    </row>
    <row r="83" spans="1:10" ht="76.5" x14ac:dyDescent="0.2">
      <c r="A83" s="60" t="s">
        <v>69</v>
      </c>
      <c r="B83" s="61" t="s">
        <v>66</v>
      </c>
      <c r="C83" s="62"/>
      <c r="D83" s="63"/>
      <c r="E83" s="64"/>
      <c r="F83" s="48"/>
    </row>
    <row r="84" spans="1:10" x14ac:dyDescent="0.2">
      <c r="A84" s="65"/>
      <c r="B84" s="61" t="s">
        <v>67</v>
      </c>
      <c r="C84" s="66" t="s">
        <v>21</v>
      </c>
      <c r="D84" s="67">
        <v>30</v>
      </c>
      <c r="E84" s="1"/>
      <c r="F84" s="67">
        <f t="shared" si="6"/>
        <v>0</v>
      </c>
      <c r="I84" s="35">
        <v>35.090000000000003</v>
      </c>
      <c r="J84" s="33">
        <f>ROUND(D84*I84,2)</f>
        <v>1052.7</v>
      </c>
    </row>
    <row r="85" spans="1:10" x14ac:dyDescent="0.2">
      <c r="A85" s="68"/>
      <c r="B85" s="61" t="s">
        <v>68</v>
      </c>
      <c r="C85" s="66" t="s">
        <v>21</v>
      </c>
      <c r="D85" s="67">
        <v>60</v>
      </c>
      <c r="E85" s="1"/>
      <c r="F85" s="67">
        <f t="shared" si="6"/>
        <v>0</v>
      </c>
      <c r="I85" s="35">
        <v>35.090000000000003</v>
      </c>
      <c r="J85" s="33">
        <f>ROUND(D85*I85,2)</f>
        <v>2105.4</v>
      </c>
    </row>
    <row r="86" spans="1:10" ht="51" x14ac:dyDescent="0.2">
      <c r="A86" s="60" t="s">
        <v>71</v>
      </c>
      <c r="B86" s="61" t="s">
        <v>70</v>
      </c>
      <c r="C86" s="62"/>
      <c r="D86" s="63"/>
      <c r="E86" s="64"/>
      <c r="F86" s="48"/>
    </row>
    <row r="87" spans="1:10" x14ac:dyDescent="0.2">
      <c r="A87" s="65"/>
      <c r="B87" s="61" t="s">
        <v>63</v>
      </c>
      <c r="C87" s="66" t="s">
        <v>26</v>
      </c>
      <c r="D87" s="67">
        <v>30</v>
      </c>
      <c r="E87" s="1"/>
      <c r="F87" s="67">
        <f t="shared" si="6"/>
        <v>0</v>
      </c>
      <c r="I87" s="35">
        <v>21.175000000000001</v>
      </c>
      <c r="J87" s="33">
        <f>ROUND(D87*I87,2)</f>
        <v>635.25</v>
      </c>
    </row>
    <row r="88" spans="1:10" x14ac:dyDescent="0.2">
      <c r="A88" s="68"/>
      <c r="B88" s="61" t="s">
        <v>64</v>
      </c>
      <c r="C88" s="66" t="s">
        <v>26</v>
      </c>
      <c r="D88" s="67">
        <v>60</v>
      </c>
      <c r="E88" s="1"/>
      <c r="F88" s="67">
        <f t="shared" si="6"/>
        <v>0</v>
      </c>
      <c r="I88" s="35">
        <v>21.175000000000001</v>
      </c>
      <c r="J88" s="33">
        <f>ROUND(D88*I88,2)</f>
        <v>1270.5</v>
      </c>
    </row>
    <row r="89" spans="1:10" ht="38.25" x14ac:dyDescent="0.2">
      <c r="A89" s="69" t="s">
        <v>73</v>
      </c>
      <c r="B89" s="61" t="s">
        <v>72</v>
      </c>
      <c r="C89" s="66" t="s">
        <v>21</v>
      </c>
      <c r="D89" s="67">
        <v>200</v>
      </c>
      <c r="E89" s="1"/>
      <c r="F89" s="67">
        <f t="shared" si="6"/>
        <v>0</v>
      </c>
      <c r="I89" s="35">
        <v>2.1780000000000004</v>
      </c>
      <c r="J89" s="33">
        <f>ROUND(D89*I89,2)</f>
        <v>435.6</v>
      </c>
    </row>
    <row r="90" spans="1:10" ht="38.25" x14ac:dyDescent="0.2">
      <c r="A90" s="69" t="s">
        <v>75</v>
      </c>
      <c r="B90" s="61" t="s">
        <v>74</v>
      </c>
      <c r="C90" s="66" t="s">
        <v>21</v>
      </c>
      <c r="D90" s="67">
        <v>200</v>
      </c>
      <c r="E90" s="1"/>
      <c r="F90" s="67">
        <f t="shared" si="6"/>
        <v>0</v>
      </c>
      <c r="I90" s="35">
        <v>0.96800000000000019</v>
      </c>
      <c r="J90" s="33">
        <f>ROUND(D90*I90,2)</f>
        <v>193.6</v>
      </c>
    </row>
    <row r="91" spans="1:10" ht="25.5" x14ac:dyDescent="0.2">
      <c r="A91" s="60" t="s">
        <v>76</v>
      </c>
      <c r="B91" s="61" t="s">
        <v>77</v>
      </c>
      <c r="C91" s="70"/>
      <c r="D91" s="63"/>
      <c r="E91" s="64"/>
      <c r="F91" s="48"/>
    </row>
    <row r="92" spans="1:10" x14ac:dyDescent="0.2">
      <c r="A92" s="65"/>
      <c r="B92" s="61" t="s">
        <v>78</v>
      </c>
      <c r="C92" s="66" t="s">
        <v>79</v>
      </c>
      <c r="D92" s="67">
        <v>200</v>
      </c>
      <c r="E92" s="1"/>
      <c r="F92" s="67">
        <f t="shared" si="6"/>
        <v>0</v>
      </c>
      <c r="I92" s="35">
        <v>9.5590000000000028</v>
      </c>
      <c r="J92" s="33">
        <f>ROUND(D92*I92,2)</f>
        <v>1911.8</v>
      </c>
    </row>
    <row r="93" spans="1:10" x14ac:dyDescent="0.2">
      <c r="A93" s="65"/>
      <c r="B93" s="61" t="s">
        <v>80</v>
      </c>
      <c r="C93" s="66" t="s">
        <v>79</v>
      </c>
      <c r="D93" s="67">
        <v>60</v>
      </c>
      <c r="E93" s="1"/>
      <c r="F93" s="67">
        <f t="shared" si="6"/>
        <v>0</v>
      </c>
      <c r="I93" s="35">
        <v>11.616000000000001</v>
      </c>
      <c r="J93" s="33">
        <f>ROUND(D93*I93,2)</f>
        <v>696.96</v>
      </c>
    </row>
    <row r="94" spans="1:10" x14ac:dyDescent="0.2">
      <c r="A94" s="26" t="s">
        <v>81</v>
      </c>
      <c r="B94" s="27"/>
      <c r="C94" s="28"/>
      <c r="D94" s="29"/>
      <c r="E94" s="9"/>
      <c r="F94" s="29"/>
    </row>
    <row r="95" spans="1:10" x14ac:dyDescent="0.2">
      <c r="A95" s="26" t="s">
        <v>137</v>
      </c>
      <c r="B95" s="27"/>
      <c r="C95" s="28"/>
      <c r="D95" s="29"/>
      <c r="E95" s="9"/>
      <c r="F95" s="29"/>
    </row>
    <row r="96" spans="1:10" x14ac:dyDescent="0.2">
      <c r="A96" s="71" t="s">
        <v>82</v>
      </c>
      <c r="B96" s="27"/>
      <c r="C96" s="72"/>
      <c r="D96" s="73"/>
      <c r="E96" s="31"/>
      <c r="F96" s="73"/>
    </row>
    <row r="97" spans="1:10" ht="25.5" x14ac:dyDescent="0.2">
      <c r="A97" s="74" t="s">
        <v>84</v>
      </c>
      <c r="B97" s="75" t="s">
        <v>193</v>
      </c>
      <c r="C97" s="76"/>
      <c r="D97" s="77"/>
      <c r="E97" s="32"/>
      <c r="F97" s="78"/>
    </row>
    <row r="98" spans="1:10" ht="25.5" x14ac:dyDescent="0.2">
      <c r="A98" s="79"/>
      <c r="B98" s="80" t="s">
        <v>196</v>
      </c>
      <c r="C98" s="81" t="s">
        <v>15</v>
      </c>
      <c r="D98" s="67">
        <f>D29+D30+D31+D39*0.05+D137*0.25+D146*3</f>
        <v>2890</v>
      </c>
      <c r="E98" s="1"/>
      <c r="F98" s="67">
        <f t="shared" ref="F98:F99" si="9">ROUND(D98*E98,2)</f>
        <v>0</v>
      </c>
      <c r="I98" s="35">
        <v>5.5</v>
      </c>
      <c r="J98" s="33">
        <f>ROUND(D98*I98,2)</f>
        <v>15895</v>
      </c>
    </row>
    <row r="99" spans="1:10" x14ac:dyDescent="0.2">
      <c r="A99" s="82"/>
      <c r="B99" s="80" t="s">
        <v>194</v>
      </c>
      <c r="C99" s="83" t="s">
        <v>195</v>
      </c>
      <c r="D99" s="67">
        <f>(D41*0.03+D42*0.09)*2</f>
        <v>420</v>
      </c>
      <c r="E99" s="1"/>
      <c r="F99" s="67">
        <f t="shared" si="9"/>
        <v>0</v>
      </c>
      <c r="I99" s="35">
        <v>11</v>
      </c>
      <c r="J99" s="33">
        <f>ROUND(D99*I99,2)</f>
        <v>4620</v>
      </c>
    </row>
    <row r="100" spans="1:10" x14ac:dyDescent="0.2">
      <c r="A100" s="84" t="s">
        <v>86</v>
      </c>
      <c r="B100" s="27"/>
      <c r="C100" s="28"/>
      <c r="D100" s="29"/>
      <c r="E100" s="9"/>
      <c r="F100" s="29"/>
    </row>
    <row r="101" spans="1:10" x14ac:dyDescent="0.2">
      <c r="A101" s="26" t="s">
        <v>88</v>
      </c>
      <c r="B101" s="27"/>
      <c r="C101" s="28"/>
      <c r="D101" s="29"/>
      <c r="E101" s="9"/>
      <c r="F101" s="29"/>
    </row>
    <row r="102" spans="1:10" x14ac:dyDescent="0.2">
      <c r="A102" s="26" t="s">
        <v>90</v>
      </c>
      <c r="B102" s="27"/>
      <c r="C102" s="28"/>
      <c r="D102" s="29"/>
      <c r="E102" s="9"/>
      <c r="F102" s="29"/>
    </row>
    <row r="103" spans="1:10" x14ac:dyDescent="0.2">
      <c r="A103" s="26" t="s">
        <v>92</v>
      </c>
      <c r="B103" s="27"/>
      <c r="C103" s="28"/>
      <c r="D103" s="29"/>
      <c r="E103" s="9"/>
      <c r="F103" s="29"/>
    </row>
    <row r="104" spans="1:10" x14ac:dyDescent="0.2">
      <c r="A104" s="69" t="s">
        <v>93</v>
      </c>
      <c r="B104" s="61" t="s">
        <v>83</v>
      </c>
      <c r="C104" s="66" t="s">
        <v>79</v>
      </c>
      <c r="D104" s="67">
        <v>200</v>
      </c>
      <c r="E104" s="1"/>
      <c r="F104" s="67">
        <f t="shared" si="6"/>
        <v>0</v>
      </c>
      <c r="I104" s="35">
        <v>14.52</v>
      </c>
      <c r="J104" s="33">
        <f t="shared" ref="J104:J115" si="10">ROUND(D104*I104,2)</f>
        <v>2904</v>
      </c>
    </row>
    <row r="105" spans="1:10" x14ac:dyDescent="0.2">
      <c r="A105" s="69" t="s">
        <v>94</v>
      </c>
      <c r="B105" s="61" t="s">
        <v>85</v>
      </c>
      <c r="C105" s="66" t="s">
        <v>79</v>
      </c>
      <c r="D105" s="67">
        <v>200</v>
      </c>
      <c r="E105" s="1"/>
      <c r="F105" s="67">
        <f t="shared" si="6"/>
        <v>0</v>
      </c>
      <c r="I105" s="35">
        <v>15.730000000000002</v>
      </c>
      <c r="J105" s="33">
        <f t="shared" si="10"/>
        <v>3146</v>
      </c>
    </row>
    <row r="106" spans="1:10" x14ac:dyDescent="0.2">
      <c r="A106" s="69" t="s">
        <v>96</v>
      </c>
      <c r="B106" s="61" t="s">
        <v>87</v>
      </c>
      <c r="C106" s="66" t="s">
        <v>79</v>
      </c>
      <c r="D106" s="67">
        <v>100</v>
      </c>
      <c r="E106" s="1"/>
      <c r="F106" s="67">
        <f t="shared" si="6"/>
        <v>0</v>
      </c>
      <c r="I106" s="35">
        <v>19.360000000000003</v>
      </c>
      <c r="J106" s="33">
        <f t="shared" si="10"/>
        <v>1936</v>
      </c>
    </row>
    <row r="107" spans="1:10" x14ac:dyDescent="0.2">
      <c r="A107" s="69" t="s">
        <v>98</v>
      </c>
      <c r="B107" s="61" t="s">
        <v>89</v>
      </c>
      <c r="C107" s="66" t="s">
        <v>79</v>
      </c>
      <c r="D107" s="67">
        <v>200</v>
      </c>
      <c r="E107" s="1"/>
      <c r="F107" s="67">
        <f t="shared" si="6"/>
        <v>0</v>
      </c>
      <c r="I107" s="35">
        <v>53.203700000000012</v>
      </c>
      <c r="J107" s="33">
        <f t="shared" si="10"/>
        <v>10640.74</v>
      </c>
    </row>
    <row r="108" spans="1:10" x14ac:dyDescent="0.2">
      <c r="A108" s="69" t="s">
        <v>100</v>
      </c>
      <c r="B108" s="61" t="s">
        <v>91</v>
      </c>
      <c r="C108" s="66" t="s">
        <v>79</v>
      </c>
      <c r="D108" s="67">
        <v>100</v>
      </c>
      <c r="E108" s="1"/>
      <c r="F108" s="67">
        <f t="shared" si="6"/>
        <v>0</v>
      </c>
      <c r="I108" s="35">
        <v>71.438400000000016</v>
      </c>
      <c r="J108" s="33">
        <f t="shared" si="10"/>
        <v>7143.84</v>
      </c>
    </row>
    <row r="109" spans="1:10" x14ac:dyDescent="0.2">
      <c r="A109" s="69" t="s">
        <v>101</v>
      </c>
      <c r="B109" s="61" t="s">
        <v>151</v>
      </c>
      <c r="C109" s="66" t="s">
        <v>79</v>
      </c>
      <c r="D109" s="67">
        <v>100</v>
      </c>
      <c r="E109" s="1"/>
      <c r="F109" s="67">
        <f t="shared" si="6"/>
        <v>0</v>
      </c>
      <c r="I109" s="35">
        <v>31.460000000000004</v>
      </c>
      <c r="J109" s="33">
        <f t="shared" si="10"/>
        <v>3146</v>
      </c>
    </row>
    <row r="110" spans="1:10" x14ac:dyDescent="0.2">
      <c r="A110" s="69" t="s">
        <v>187</v>
      </c>
      <c r="B110" s="61" t="s">
        <v>152</v>
      </c>
      <c r="C110" s="66" t="s">
        <v>79</v>
      </c>
      <c r="D110" s="67">
        <v>100</v>
      </c>
      <c r="E110" s="1"/>
      <c r="F110" s="67">
        <f t="shared" si="6"/>
        <v>0</v>
      </c>
      <c r="I110" s="35">
        <v>33.880000000000003</v>
      </c>
      <c r="J110" s="33">
        <f t="shared" si="10"/>
        <v>3388</v>
      </c>
    </row>
    <row r="111" spans="1:10" x14ac:dyDescent="0.2">
      <c r="A111" s="69" t="s">
        <v>188</v>
      </c>
      <c r="B111" s="61" t="s">
        <v>95</v>
      </c>
      <c r="C111" s="66" t="s">
        <v>79</v>
      </c>
      <c r="D111" s="67">
        <v>100</v>
      </c>
      <c r="E111" s="1"/>
      <c r="F111" s="67">
        <f t="shared" si="6"/>
        <v>0</v>
      </c>
      <c r="I111" s="35">
        <v>38.720000000000006</v>
      </c>
      <c r="J111" s="33">
        <f t="shared" si="10"/>
        <v>3872</v>
      </c>
    </row>
    <row r="112" spans="1:10" x14ac:dyDescent="0.2">
      <c r="A112" s="69" t="s">
        <v>189</v>
      </c>
      <c r="B112" s="61" t="s">
        <v>97</v>
      </c>
      <c r="C112" s="66" t="s">
        <v>79</v>
      </c>
      <c r="D112" s="67">
        <v>40</v>
      </c>
      <c r="E112" s="1"/>
      <c r="F112" s="67">
        <f t="shared" si="6"/>
        <v>0</v>
      </c>
      <c r="I112" s="35">
        <v>12.100000000000001</v>
      </c>
      <c r="J112" s="33">
        <f t="shared" si="10"/>
        <v>484</v>
      </c>
    </row>
    <row r="113" spans="1:10" x14ac:dyDescent="0.2">
      <c r="A113" s="69" t="s">
        <v>190</v>
      </c>
      <c r="B113" s="61" t="s">
        <v>99</v>
      </c>
      <c r="C113" s="66" t="s">
        <v>79</v>
      </c>
      <c r="D113" s="67">
        <v>40</v>
      </c>
      <c r="E113" s="1"/>
      <c r="F113" s="67">
        <f t="shared" si="6"/>
        <v>0</v>
      </c>
      <c r="I113" s="35">
        <v>48.400000000000006</v>
      </c>
      <c r="J113" s="33">
        <f t="shared" si="10"/>
        <v>1936</v>
      </c>
    </row>
    <row r="114" spans="1:10" x14ac:dyDescent="0.2">
      <c r="A114" s="69" t="s">
        <v>191</v>
      </c>
      <c r="B114" s="61" t="s">
        <v>153</v>
      </c>
      <c r="C114" s="66" t="s">
        <v>79</v>
      </c>
      <c r="D114" s="67">
        <v>60</v>
      </c>
      <c r="E114" s="1"/>
      <c r="F114" s="67">
        <f t="shared" si="6"/>
        <v>0</v>
      </c>
      <c r="I114" s="35">
        <v>22.880000000000003</v>
      </c>
      <c r="J114" s="33">
        <f t="shared" si="10"/>
        <v>1372.8</v>
      </c>
    </row>
    <row r="115" spans="1:10" x14ac:dyDescent="0.2">
      <c r="A115" s="69" t="s">
        <v>192</v>
      </c>
      <c r="B115" s="61" t="s">
        <v>102</v>
      </c>
      <c r="C115" s="66" t="s">
        <v>79</v>
      </c>
      <c r="D115" s="67">
        <v>60</v>
      </c>
      <c r="E115" s="1"/>
      <c r="F115" s="67">
        <f t="shared" si="6"/>
        <v>0</v>
      </c>
      <c r="I115" s="35">
        <v>26.62</v>
      </c>
      <c r="J115" s="33">
        <f t="shared" si="10"/>
        <v>1597.2</v>
      </c>
    </row>
    <row r="116" spans="1:10" s="23" customFormat="1" x14ac:dyDescent="0.2">
      <c r="A116" s="85" t="s">
        <v>130</v>
      </c>
      <c r="B116" s="86"/>
      <c r="C116" s="87"/>
      <c r="D116" s="49"/>
      <c r="E116" s="88"/>
      <c r="F116" s="43">
        <f>SUM(F28:F115)</f>
        <v>0</v>
      </c>
      <c r="G116" s="25"/>
      <c r="I116" s="36"/>
      <c r="J116" s="34">
        <f>SUM(J28:J115)</f>
        <v>350956.86999999994</v>
      </c>
    </row>
    <row r="119" spans="1:10" s="23" customFormat="1" x14ac:dyDescent="0.2">
      <c r="A119" s="89" t="s">
        <v>139</v>
      </c>
      <c r="B119" s="89" t="s">
        <v>126</v>
      </c>
      <c r="C119" s="25"/>
      <c r="D119" s="22"/>
      <c r="E119" s="21"/>
      <c r="F119" s="22"/>
      <c r="G119" s="25"/>
      <c r="I119" s="36"/>
      <c r="J119" s="33"/>
    </row>
    <row r="121" spans="1:10" s="23" customFormat="1" ht="38.25" x14ac:dyDescent="0.2">
      <c r="A121" s="57" t="s">
        <v>7</v>
      </c>
      <c r="B121" s="57" t="s">
        <v>8</v>
      </c>
      <c r="C121" s="57" t="s">
        <v>9</v>
      </c>
      <c r="D121" s="58" t="s">
        <v>10</v>
      </c>
      <c r="E121" s="59" t="s">
        <v>128</v>
      </c>
      <c r="F121" s="58" t="s">
        <v>11</v>
      </c>
      <c r="G121" s="25"/>
      <c r="I121" s="36"/>
      <c r="J121" s="33"/>
    </row>
    <row r="122" spans="1:10" ht="63.75" x14ac:dyDescent="0.2">
      <c r="A122" s="60" t="s">
        <v>12</v>
      </c>
      <c r="B122" s="90" t="s">
        <v>103</v>
      </c>
      <c r="C122" s="62"/>
      <c r="D122" s="63"/>
      <c r="E122" s="64"/>
      <c r="F122" s="48"/>
    </row>
    <row r="123" spans="1:10" ht="25.5" x14ac:dyDescent="0.2">
      <c r="A123" s="65"/>
      <c r="B123" s="61" t="s">
        <v>104</v>
      </c>
      <c r="C123" s="66" t="s">
        <v>105</v>
      </c>
      <c r="D123" s="67">
        <v>10</v>
      </c>
      <c r="E123" s="1"/>
      <c r="F123" s="67">
        <f t="shared" ref="F123:F160" si="11">ROUND(D123*E123,2)</f>
        <v>0</v>
      </c>
      <c r="I123" s="35">
        <v>96.800000000000011</v>
      </c>
      <c r="J123" s="33">
        <f>ROUND(D123*I123,2)</f>
        <v>968</v>
      </c>
    </row>
    <row r="124" spans="1:10" ht="25.5" x14ac:dyDescent="0.2">
      <c r="A124" s="68"/>
      <c r="B124" s="61" t="s">
        <v>106</v>
      </c>
      <c r="C124" s="66" t="s">
        <v>105</v>
      </c>
      <c r="D124" s="67">
        <v>10</v>
      </c>
      <c r="E124" s="1"/>
      <c r="F124" s="67">
        <f t="shared" si="11"/>
        <v>0</v>
      </c>
      <c r="I124" s="35">
        <v>96.800000000000011</v>
      </c>
      <c r="J124" s="33">
        <f>ROUND(D124*I124,2)</f>
        <v>968</v>
      </c>
    </row>
    <row r="125" spans="1:10" ht="76.5" x14ac:dyDescent="0.2">
      <c r="A125" s="60" t="s">
        <v>18</v>
      </c>
      <c r="B125" s="61" t="s">
        <v>107</v>
      </c>
      <c r="C125" s="62"/>
      <c r="D125" s="63"/>
      <c r="E125" s="64"/>
      <c r="F125" s="48"/>
    </row>
    <row r="126" spans="1:10" x14ac:dyDescent="0.2">
      <c r="A126" s="65"/>
      <c r="B126" s="61" t="s">
        <v>108</v>
      </c>
      <c r="C126" s="66" t="s">
        <v>105</v>
      </c>
      <c r="D126" s="67">
        <v>10</v>
      </c>
      <c r="E126" s="1"/>
      <c r="F126" s="67">
        <f t="shared" si="11"/>
        <v>0</v>
      </c>
      <c r="I126" s="35">
        <v>98.251999999999995</v>
      </c>
      <c r="J126" s="33">
        <f>ROUND(D126*I126,2)</f>
        <v>982.52</v>
      </c>
    </row>
    <row r="127" spans="1:10" x14ac:dyDescent="0.2">
      <c r="A127" s="68"/>
      <c r="B127" s="61" t="s">
        <v>109</v>
      </c>
      <c r="C127" s="66" t="s">
        <v>105</v>
      </c>
      <c r="D127" s="67">
        <v>10</v>
      </c>
      <c r="E127" s="1"/>
      <c r="F127" s="67">
        <f t="shared" si="11"/>
        <v>0</v>
      </c>
      <c r="I127" s="35">
        <v>160.93000000000004</v>
      </c>
      <c r="J127" s="33">
        <f>ROUND(D127*I127,2)</f>
        <v>1609.3</v>
      </c>
    </row>
    <row r="128" spans="1:10" ht="51" x14ac:dyDescent="0.2">
      <c r="A128" s="60" t="s">
        <v>19</v>
      </c>
      <c r="B128" s="61" t="s">
        <v>110</v>
      </c>
      <c r="C128" s="62"/>
      <c r="D128" s="63"/>
      <c r="E128" s="64"/>
      <c r="F128" s="48"/>
    </row>
    <row r="129" spans="1:10" x14ac:dyDescent="0.2">
      <c r="A129" s="65"/>
      <c r="B129" s="61" t="s">
        <v>111</v>
      </c>
      <c r="C129" s="66" t="s">
        <v>26</v>
      </c>
      <c r="D129" s="67">
        <v>100</v>
      </c>
      <c r="E129" s="1"/>
      <c r="F129" s="67">
        <f t="shared" si="11"/>
        <v>0</v>
      </c>
      <c r="I129" s="35">
        <v>30.250000000000004</v>
      </c>
      <c r="J129" s="33">
        <f>ROUND(D129*I129,2)</f>
        <v>3025</v>
      </c>
    </row>
    <row r="130" spans="1:10" x14ac:dyDescent="0.2">
      <c r="A130" s="68"/>
      <c r="B130" s="61" t="s">
        <v>112</v>
      </c>
      <c r="C130" s="66" t="s">
        <v>26</v>
      </c>
      <c r="D130" s="67">
        <v>100</v>
      </c>
      <c r="E130" s="1"/>
      <c r="F130" s="67">
        <f t="shared" si="11"/>
        <v>0</v>
      </c>
      <c r="I130" s="35">
        <v>41.14</v>
      </c>
      <c r="J130" s="33">
        <f>ROUND(D130*I130,2)</f>
        <v>4114</v>
      </c>
    </row>
    <row r="131" spans="1:10" ht="51" x14ac:dyDescent="0.2">
      <c r="A131" s="60" t="s">
        <v>20</v>
      </c>
      <c r="B131" s="61" t="s">
        <v>113</v>
      </c>
      <c r="C131" s="62"/>
      <c r="D131" s="63"/>
      <c r="E131" s="64"/>
      <c r="F131" s="48"/>
    </row>
    <row r="132" spans="1:10" x14ac:dyDescent="0.2">
      <c r="A132" s="65"/>
      <c r="B132" s="61" t="s">
        <v>111</v>
      </c>
      <c r="C132" s="66" t="s">
        <v>105</v>
      </c>
      <c r="D132" s="67">
        <v>10</v>
      </c>
      <c r="E132" s="1"/>
      <c r="F132" s="67">
        <f t="shared" si="11"/>
        <v>0</v>
      </c>
      <c r="I132" s="35">
        <v>72.600000000000009</v>
      </c>
      <c r="J132" s="33">
        <f t="shared" ref="J132:J138" si="12">ROUND(D132*I132,2)</f>
        <v>726</v>
      </c>
    </row>
    <row r="133" spans="1:10" x14ac:dyDescent="0.2">
      <c r="A133" s="68"/>
      <c r="B133" s="61" t="s">
        <v>112</v>
      </c>
      <c r="C133" s="66" t="s">
        <v>105</v>
      </c>
      <c r="D133" s="67">
        <v>10</v>
      </c>
      <c r="E133" s="1"/>
      <c r="F133" s="67">
        <f t="shared" si="11"/>
        <v>0</v>
      </c>
      <c r="I133" s="35">
        <v>84.7</v>
      </c>
      <c r="J133" s="33">
        <f t="shared" si="12"/>
        <v>847</v>
      </c>
    </row>
    <row r="134" spans="1:10" ht="25.5" x14ac:dyDescent="0.2">
      <c r="A134" s="69" t="s">
        <v>22</v>
      </c>
      <c r="B134" s="61" t="s">
        <v>114</v>
      </c>
      <c r="C134" s="66" t="s">
        <v>21</v>
      </c>
      <c r="D134" s="67">
        <v>40</v>
      </c>
      <c r="E134" s="1"/>
      <c r="F134" s="67">
        <f t="shared" si="11"/>
        <v>0</v>
      </c>
      <c r="I134" s="35">
        <v>33.880000000000003</v>
      </c>
      <c r="J134" s="33">
        <f t="shared" si="12"/>
        <v>1355.2</v>
      </c>
    </row>
    <row r="135" spans="1:10" ht="63.75" x14ac:dyDescent="0.2">
      <c r="A135" s="69" t="s">
        <v>23</v>
      </c>
      <c r="B135" s="61" t="s">
        <v>115</v>
      </c>
      <c r="C135" s="66" t="s">
        <v>105</v>
      </c>
      <c r="D135" s="67">
        <v>50</v>
      </c>
      <c r="E135" s="1"/>
      <c r="F135" s="67">
        <f t="shared" si="11"/>
        <v>0</v>
      </c>
      <c r="I135" s="35">
        <v>50.820000000000007</v>
      </c>
      <c r="J135" s="33">
        <f t="shared" si="12"/>
        <v>2541</v>
      </c>
    </row>
    <row r="136" spans="1:10" ht="25.5" x14ac:dyDescent="0.2">
      <c r="A136" s="69" t="s">
        <v>25</v>
      </c>
      <c r="B136" s="61" t="s">
        <v>116</v>
      </c>
      <c r="C136" s="66" t="s">
        <v>26</v>
      </c>
      <c r="D136" s="67">
        <v>40</v>
      </c>
      <c r="E136" s="1"/>
      <c r="F136" s="67">
        <f t="shared" si="11"/>
        <v>0</v>
      </c>
      <c r="I136" s="35">
        <v>18.150000000000002</v>
      </c>
      <c r="J136" s="33">
        <f t="shared" si="12"/>
        <v>726</v>
      </c>
    </row>
    <row r="137" spans="1:10" ht="25.5" x14ac:dyDescent="0.2">
      <c r="A137" s="69" t="s">
        <v>27</v>
      </c>
      <c r="B137" s="61" t="s">
        <v>143</v>
      </c>
      <c r="C137" s="66" t="s">
        <v>26</v>
      </c>
      <c r="D137" s="67">
        <v>2000</v>
      </c>
      <c r="E137" s="1"/>
      <c r="F137" s="67">
        <f t="shared" si="11"/>
        <v>0</v>
      </c>
      <c r="I137" s="35">
        <v>1.8149999999999999</v>
      </c>
      <c r="J137" s="33">
        <f t="shared" si="12"/>
        <v>3630</v>
      </c>
    </row>
    <row r="138" spans="1:10" ht="38.25" x14ac:dyDescent="0.2">
      <c r="A138" s="69" t="s">
        <v>28</v>
      </c>
      <c r="B138" s="61" t="s">
        <v>142</v>
      </c>
      <c r="C138" s="66" t="s">
        <v>105</v>
      </c>
      <c r="D138" s="63">
        <v>200</v>
      </c>
      <c r="E138" s="1"/>
      <c r="F138" s="67">
        <f>ROUND(D138*E138,2)</f>
        <v>0</v>
      </c>
      <c r="I138" s="35">
        <v>12.100000000000001</v>
      </c>
      <c r="J138" s="33">
        <f t="shared" si="12"/>
        <v>2420</v>
      </c>
    </row>
    <row r="139" spans="1:10" ht="51" x14ac:dyDescent="0.2">
      <c r="A139" s="60" t="s">
        <v>29</v>
      </c>
      <c r="B139" s="61" t="s">
        <v>133</v>
      </c>
      <c r="C139" s="62"/>
      <c r="D139" s="63"/>
      <c r="E139" s="64"/>
      <c r="F139" s="48"/>
    </row>
    <row r="140" spans="1:10" x14ac:dyDescent="0.2">
      <c r="A140" s="65"/>
      <c r="B140" s="61" t="s">
        <v>117</v>
      </c>
      <c r="C140" s="66" t="s">
        <v>105</v>
      </c>
      <c r="D140" s="67">
        <v>200</v>
      </c>
      <c r="E140" s="1"/>
      <c r="F140" s="67">
        <f t="shared" si="11"/>
        <v>0</v>
      </c>
      <c r="I140" s="35">
        <v>4.7190000000000003</v>
      </c>
      <c r="J140" s="33">
        <f t="shared" ref="J140:J146" si="13">ROUND(D140*I140,2)</f>
        <v>943.8</v>
      </c>
    </row>
    <row r="141" spans="1:10" x14ac:dyDescent="0.2">
      <c r="A141" s="65"/>
      <c r="B141" s="61" t="s">
        <v>118</v>
      </c>
      <c r="C141" s="66" t="s">
        <v>105</v>
      </c>
      <c r="D141" s="67">
        <v>80</v>
      </c>
      <c r="E141" s="1"/>
      <c r="F141" s="67">
        <f t="shared" si="11"/>
        <v>0</v>
      </c>
      <c r="I141" s="35">
        <v>6.7760000000000007</v>
      </c>
      <c r="J141" s="33">
        <f t="shared" si="13"/>
        <v>542.08000000000004</v>
      </c>
    </row>
    <row r="142" spans="1:10" ht="25.5" x14ac:dyDescent="0.2">
      <c r="A142" s="69" t="s">
        <v>30</v>
      </c>
      <c r="B142" s="61" t="s">
        <v>141</v>
      </c>
      <c r="C142" s="66" t="s">
        <v>105</v>
      </c>
      <c r="D142" s="67">
        <v>50</v>
      </c>
      <c r="E142" s="1"/>
      <c r="F142" s="67">
        <f t="shared" si="11"/>
        <v>0</v>
      </c>
      <c r="I142" s="35">
        <v>3.5090000000000003</v>
      </c>
      <c r="J142" s="33">
        <f t="shared" si="13"/>
        <v>175.45</v>
      </c>
    </row>
    <row r="143" spans="1:10" ht="25.5" x14ac:dyDescent="0.2">
      <c r="A143" s="69" t="s">
        <v>31</v>
      </c>
      <c r="B143" s="61" t="s">
        <v>138</v>
      </c>
      <c r="C143" s="66" t="s">
        <v>105</v>
      </c>
      <c r="D143" s="67">
        <v>200</v>
      </c>
      <c r="E143" s="1"/>
      <c r="F143" s="67">
        <f>ROUND(D143*E143,2)</f>
        <v>0</v>
      </c>
      <c r="I143" s="35">
        <v>2.1779999999999999</v>
      </c>
      <c r="J143" s="33">
        <f t="shared" si="13"/>
        <v>435.6</v>
      </c>
    </row>
    <row r="144" spans="1:10" ht="25.5" x14ac:dyDescent="0.2">
      <c r="A144" s="69" t="s">
        <v>33</v>
      </c>
      <c r="B144" s="61" t="s">
        <v>119</v>
      </c>
      <c r="C144" s="66" t="s">
        <v>26</v>
      </c>
      <c r="D144" s="67">
        <v>6000</v>
      </c>
      <c r="E144" s="1"/>
      <c r="F144" s="67">
        <f t="shared" si="11"/>
        <v>0</v>
      </c>
      <c r="I144" s="35">
        <v>0.27830000000000005</v>
      </c>
      <c r="J144" s="33">
        <f t="shared" si="13"/>
        <v>1669.8</v>
      </c>
    </row>
    <row r="145" spans="1:10" ht="25.5" x14ac:dyDescent="0.2">
      <c r="A145" s="69" t="s">
        <v>43</v>
      </c>
      <c r="B145" s="61" t="s">
        <v>144</v>
      </c>
      <c r="C145" s="66" t="s">
        <v>26</v>
      </c>
      <c r="D145" s="67">
        <v>100</v>
      </c>
      <c r="E145" s="1"/>
      <c r="F145" s="67">
        <f t="shared" si="11"/>
        <v>0</v>
      </c>
      <c r="I145" s="35">
        <v>0.30250000000000005</v>
      </c>
      <c r="J145" s="33">
        <f t="shared" si="13"/>
        <v>30.25</v>
      </c>
    </row>
    <row r="146" spans="1:10" ht="25.5" x14ac:dyDescent="0.2">
      <c r="A146" s="69" t="s">
        <v>45</v>
      </c>
      <c r="B146" s="61" t="s">
        <v>145</v>
      </c>
      <c r="C146" s="66" t="s">
        <v>105</v>
      </c>
      <c r="D146" s="67">
        <v>30</v>
      </c>
      <c r="E146" s="1"/>
      <c r="F146" s="67">
        <f t="shared" si="11"/>
        <v>0</v>
      </c>
      <c r="I146" s="35">
        <v>17.182000000000002</v>
      </c>
      <c r="J146" s="33">
        <f t="shared" si="13"/>
        <v>515.46</v>
      </c>
    </row>
    <row r="147" spans="1:10" x14ac:dyDescent="0.2">
      <c r="A147" s="26" t="s">
        <v>47</v>
      </c>
      <c r="B147" s="27"/>
      <c r="C147" s="28"/>
      <c r="D147" s="29"/>
      <c r="E147" s="9"/>
      <c r="F147" s="29"/>
      <c r="G147" s="10"/>
    </row>
    <row r="148" spans="1:10" x14ac:dyDescent="0.2">
      <c r="A148" s="26" t="s">
        <v>50</v>
      </c>
      <c r="B148" s="27"/>
      <c r="C148" s="28"/>
      <c r="D148" s="29"/>
      <c r="E148" s="9"/>
      <c r="F148" s="29"/>
      <c r="G148" s="10"/>
    </row>
    <row r="149" spans="1:10" x14ac:dyDescent="0.2">
      <c r="A149" s="69" t="s">
        <v>52</v>
      </c>
      <c r="B149" s="61" t="s">
        <v>83</v>
      </c>
      <c r="C149" s="66" t="s">
        <v>79</v>
      </c>
      <c r="D149" s="67">
        <v>140</v>
      </c>
      <c r="E149" s="1"/>
      <c r="F149" s="67">
        <f t="shared" si="11"/>
        <v>0</v>
      </c>
      <c r="I149" s="35">
        <v>14.52</v>
      </c>
      <c r="J149" s="33">
        <f t="shared" ref="J149:J160" si="14">ROUND(D149*I149,2)</f>
        <v>2032.8</v>
      </c>
    </row>
    <row r="150" spans="1:10" x14ac:dyDescent="0.2">
      <c r="A150" s="69" t="s">
        <v>57</v>
      </c>
      <c r="B150" s="61" t="s">
        <v>85</v>
      </c>
      <c r="C150" s="66" t="s">
        <v>79</v>
      </c>
      <c r="D150" s="67">
        <v>140</v>
      </c>
      <c r="E150" s="1"/>
      <c r="F150" s="67">
        <f t="shared" si="11"/>
        <v>0</v>
      </c>
      <c r="I150" s="35">
        <v>15.730000000000002</v>
      </c>
      <c r="J150" s="33">
        <f t="shared" si="14"/>
        <v>2202.1999999999998</v>
      </c>
    </row>
    <row r="151" spans="1:10" x14ac:dyDescent="0.2">
      <c r="A151" s="69" t="s">
        <v>59</v>
      </c>
      <c r="B151" s="61" t="s">
        <v>87</v>
      </c>
      <c r="C151" s="66" t="s">
        <v>79</v>
      </c>
      <c r="D151" s="67">
        <v>100</v>
      </c>
      <c r="E151" s="1"/>
      <c r="F151" s="67">
        <f t="shared" si="11"/>
        <v>0</v>
      </c>
      <c r="I151" s="35">
        <v>19.360000000000003</v>
      </c>
      <c r="J151" s="33">
        <f t="shared" si="14"/>
        <v>1936</v>
      </c>
    </row>
    <row r="152" spans="1:10" x14ac:dyDescent="0.2">
      <c r="A152" s="69" t="s">
        <v>61</v>
      </c>
      <c r="B152" s="61" t="s">
        <v>89</v>
      </c>
      <c r="C152" s="66" t="s">
        <v>79</v>
      </c>
      <c r="D152" s="67">
        <v>80</v>
      </c>
      <c r="E152" s="1"/>
      <c r="F152" s="67">
        <f t="shared" si="11"/>
        <v>0</v>
      </c>
      <c r="I152" s="35">
        <v>53.203700000000012</v>
      </c>
      <c r="J152" s="33">
        <f t="shared" si="14"/>
        <v>4256.3</v>
      </c>
    </row>
    <row r="153" spans="1:10" x14ac:dyDescent="0.2">
      <c r="A153" s="69" t="s">
        <v>65</v>
      </c>
      <c r="B153" s="61" t="s">
        <v>91</v>
      </c>
      <c r="C153" s="66" t="s">
        <v>79</v>
      </c>
      <c r="D153" s="67">
        <v>80</v>
      </c>
      <c r="E153" s="1"/>
      <c r="F153" s="67">
        <f t="shared" si="11"/>
        <v>0</v>
      </c>
      <c r="I153" s="35">
        <v>71.438400000000016</v>
      </c>
      <c r="J153" s="33">
        <f t="shared" si="14"/>
        <v>5715.07</v>
      </c>
    </row>
    <row r="154" spans="1:10" x14ac:dyDescent="0.2">
      <c r="A154" s="69" t="s">
        <v>69</v>
      </c>
      <c r="B154" s="61" t="s">
        <v>151</v>
      </c>
      <c r="C154" s="66" t="s">
        <v>79</v>
      </c>
      <c r="D154" s="67">
        <v>40</v>
      </c>
      <c r="E154" s="1"/>
      <c r="F154" s="67">
        <f t="shared" si="11"/>
        <v>0</v>
      </c>
      <c r="I154" s="35">
        <v>31.460000000000004</v>
      </c>
      <c r="J154" s="33">
        <f t="shared" si="14"/>
        <v>1258.4000000000001</v>
      </c>
    </row>
    <row r="155" spans="1:10" x14ac:dyDescent="0.2">
      <c r="A155" s="69" t="s">
        <v>71</v>
      </c>
      <c r="B155" s="61" t="s">
        <v>152</v>
      </c>
      <c r="C155" s="66" t="s">
        <v>79</v>
      </c>
      <c r="D155" s="67">
        <v>40</v>
      </c>
      <c r="E155" s="1"/>
      <c r="F155" s="67">
        <f t="shared" si="11"/>
        <v>0</v>
      </c>
      <c r="I155" s="35">
        <v>33.880000000000003</v>
      </c>
      <c r="J155" s="33">
        <f t="shared" si="14"/>
        <v>1355.2</v>
      </c>
    </row>
    <row r="156" spans="1:10" x14ac:dyDescent="0.2">
      <c r="A156" s="69" t="s">
        <v>73</v>
      </c>
      <c r="B156" s="61" t="s">
        <v>95</v>
      </c>
      <c r="C156" s="66" t="s">
        <v>79</v>
      </c>
      <c r="D156" s="67">
        <v>80</v>
      </c>
      <c r="E156" s="1"/>
      <c r="F156" s="67">
        <f t="shared" si="11"/>
        <v>0</v>
      </c>
      <c r="I156" s="35">
        <v>38.720000000000006</v>
      </c>
      <c r="J156" s="33">
        <f t="shared" si="14"/>
        <v>3097.6</v>
      </c>
    </row>
    <row r="157" spans="1:10" x14ac:dyDescent="0.2">
      <c r="A157" s="69" t="s">
        <v>75</v>
      </c>
      <c r="B157" s="61" t="s">
        <v>97</v>
      </c>
      <c r="C157" s="66" t="s">
        <v>79</v>
      </c>
      <c r="D157" s="67">
        <v>20</v>
      </c>
      <c r="E157" s="1"/>
      <c r="F157" s="67">
        <f t="shared" si="11"/>
        <v>0</v>
      </c>
      <c r="I157" s="35">
        <v>12.100000000000001</v>
      </c>
      <c r="J157" s="33">
        <f t="shared" si="14"/>
        <v>242</v>
      </c>
    </row>
    <row r="158" spans="1:10" x14ac:dyDescent="0.2">
      <c r="A158" s="69" t="s">
        <v>76</v>
      </c>
      <c r="B158" s="61" t="s">
        <v>99</v>
      </c>
      <c r="C158" s="66" t="s">
        <v>79</v>
      </c>
      <c r="D158" s="67">
        <v>20</v>
      </c>
      <c r="E158" s="1"/>
      <c r="F158" s="67">
        <f t="shared" si="11"/>
        <v>0</v>
      </c>
      <c r="I158" s="35">
        <v>48.400000000000006</v>
      </c>
      <c r="J158" s="33">
        <f t="shared" si="14"/>
        <v>968</v>
      </c>
    </row>
    <row r="159" spans="1:10" x14ac:dyDescent="0.2">
      <c r="A159" s="69" t="s">
        <v>81</v>
      </c>
      <c r="B159" s="61" t="s">
        <v>153</v>
      </c>
      <c r="C159" s="66" t="s">
        <v>79</v>
      </c>
      <c r="D159" s="67">
        <v>60</v>
      </c>
      <c r="E159" s="1"/>
      <c r="F159" s="67">
        <f t="shared" si="11"/>
        <v>0</v>
      </c>
      <c r="I159" s="35">
        <v>22.880000000000003</v>
      </c>
      <c r="J159" s="33">
        <f t="shared" si="14"/>
        <v>1372.8</v>
      </c>
    </row>
    <row r="160" spans="1:10" x14ac:dyDescent="0.2">
      <c r="A160" s="69" t="s">
        <v>137</v>
      </c>
      <c r="B160" s="61" t="s">
        <v>102</v>
      </c>
      <c r="C160" s="66" t="s">
        <v>79</v>
      </c>
      <c r="D160" s="67">
        <v>10</v>
      </c>
      <c r="E160" s="1"/>
      <c r="F160" s="67">
        <f t="shared" si="11"/>
        <v>0</v>
      </c>
      <c r="I160" s="35">
        <v>26.62</v>
      </c>
      <c r="J160" s="33">
        <f t="shared" si="14"/>
        <v>266.2</v>
      </c>
    </row>
    <row r="161" spans="1:10" s="23" customFormat="1" x14ac:dyDescent="0.2">
      <c r="A161" s="85" t="s">
        <v>131</v>
      </c>
      <c r="B161" s="86"/>
      <c r="C161" s="87"/>
      <c r="D161" s="49"/>
      <c r="E161" s="88"/>
      <c r="F161" s="43">
        <f>SUM(F122:F160)</f>
        <v>0</v>
      </c>
      <c r="G161" s="25"/>
      <c r="I161" s="36"/>
      <c r="J161" s="34">
        <f>SUM(J122:J160)</f>
        <v>52927.03</v>
      </c>
    </row>
    <row r="164" spans="1:10" s="23" customFormat="1" x14ac:dyDescent="0.2">
      <c r="A164" s="56" t="s">
        <v>125</v>
      </c>
      <c r="B164" s="56" t="s">
        <v>127</v>
      </c>
      <c r="C164" s="25"/>
      <c r="D164" s="22"/>
      <c r="E164" s="21"/>
      <c r="F164" s="22"/>
      <c r="G164" s="25"/>
      <c r="I164" s="36"/>
      <c r="J164" s="33"/>
    </row>
    <row r="166" spans="1:10" s="23" customFormat="1" ht="38.25" x14ac:dyDescent="0.2">
      <c r="A166" s="57" t="s">
        <v>7</v>
      </c>
      <c r="B166" s="57" t="s">
        <v>8</v>
      </c>
      <c r="C166" s="57" t="s">
        <v>9</v>
      </c>
      <c r="D166" s="58" t="s">
        <v>10</v>
      </c>
      <c r="E166" s="59" t="s">
        <v>128</v>
      </c>
      <c r="F166" s="58" t="s">
        <v>11</v>
      </c>
      <c r="G166" s="25"/>
      <c r="I166" s="36"/>
      <c r="J166" s="33"/>
    </row>
    <row r="167" spans="1:10" ht="38.25" x14ac:dyDescent="0.2">
      <c r="A167" s="69" t="s">
        <v>12</v>
      </c>
      <c r="B167" s="61" t="s">
        <v>120</v>
      </c>
      <c r="C167" s="66" t="s">
        <v>21</v>
      </c>
      <c r="D167" s="67">
        <v>80000</v>
      </c>
      <c r="E167" s="1"/>
      <c r="F167" s="67">
        <f>ROUND(D167*E167,2)</f>
        <v>0</v>
      </c>
      <c r="I167" s="35">
        <v>9.6800000000000011E-2</v>
      </c>
      <c r="J167" s="33">
        <f>ROUND(D167*I167,2)</f>
        <v>7744</v>
      </c>
    </row>
    <row r="168" spans="1:10" ht="38.25" x14ac:dyDescent="0.2">
      <c r="A168" s="69" t="s">
        <v>18</v>
      </c>
      <c r="B168" s="61" t="s">
        <v>121</v>
      </c>
      <c r="C168" s="66" t="s">
        <v>21</v>
      </c>
      <c r="D168" s="67">
        <v>100000</v>
      </c>
      <c r="E168" s="1"/>
      <c r="F168" s="67">
        <f>ROUND(D168*E168,2)</f>
        <v>0</v>
      </c>
      <c r="I168" s="35">
        <v>8.4700000000000025E-2</v>
      </c>
      <c r="J168" s="33">
        <f>ROUND(D168*I168,2)</f>
        <v>8470</v>
      </c>
    </row>
    <row r="169" spans="1:10" ht="38.25" x14ac:dyDescent="0.2">
      <c r="A169" s="69" t="s">
        <v>19</v>
      </c>
      <c r="B169" s="61" t="s">
        <v>122</v>
      </c>
      <c r="C169" s="66" t="s">
        <v>21</v>
      </c>
      <c r="D169" s="67">
        <v>30000</v>
      </c>
      <c r="E169" s="1"/>
      <c r="F169" s="67">
        <f>ROUND(D169*E169,2)</f>
        <v>0</v>
      </c>
      <c r="I169" s="35">
        <v>6.0500000000000012E-2</v>
      </c>
      <c r="J169" s="33">
        <f>ROUND(D169*I169,2)</f>
        <v>1815</v>
      </c>
    </row>
    <row r="170" spans="1:10" s="23" customFormat="1" x14ac:dyDescent="0.2">
      <c r="A170" s="85" t="s">
        <v>132</v>
      </c>
      <c r="B170" s="86"/>
      <c r="C170" s="87"/>
      <c r="D170" s="49"/>
      <c r="E170" s="88"/>
      <c r="F170" s="43">
        <f>SUM(F167:F169)</f>
        <v>0</v>
      </c>
      <c r="G170" s="25"/>
      <c r="I170" s="36"/>
      <c r="J170" s="34">
        <f>SUM(J167:J169)</f>
        <v>18029</v>
      </c>
    </row>
    <row r="171" spans="1:10" s="23" customFormat="1" x14ac:dyDescent="0.2">
      <c r="A171" s="8"/>
      <c r="B171" s="54"/>
      <c r="C171" s="25"/>
      <c r="D171" s="22"/>
      <c r="E171" s="21"/>
      <c r="F171" s="22"/>
      <c r="G171" s="25"/>
      <c r="I171" s="36"/>
      <c r="J171" s="34"/>
    </row>
    <row r="172" spans="1:10" s="23" customFormat="1" x14ac:dyDescent="0.2">
      <c r="A172" s="85" t="s">
        <v>140</v>
      </c>
      <c r="B172" s="86"/>
      <c r="C172" s="87"/>
      <c r="D172" s="49"/>
      <c r="E172" s="88"/>
      <c r="F172" s="43">
        <f>F170+F161+F116</f>
        <v>0</v>
      </c>
      <c r="G172" s="25"/>
      <c r="I172" s="36"/>
      <c r="J172" s="34">
        <f>J170+J161+J116</f>
        <v>421912.89999999991</v>
      </c>
    </row>
    <row r="173" spans="1:10" s="23" customFormat="1" x14ac:dyDescent="0.2">
      <c r="A173" s="91"/>
      <c r="B173" s="92"/>
      <c r="C173" s="55"/>
      <c r="D173" s="51"/>
      <c r="E173" s="93"/>
      <c r="F173" s="51"/>
      <c r="G173" s="25"/>
      <c r="I173" s="36"/>
      <c r="J173" s="34"/>
    </row>
    <row r="174" spans="1:10" x14ac:dyDescent="0.2">
      <c r="A174" s="94" t="s">
        <v>176</v>
      </c>
      <c r="B174" s="95"/>
    </row>
    <row r="175" spans="1:10" x14ac:dyDescent="0.2">
      <c r="A175" s="96" t="s">
        <v>177</v>
      </c>
      <c r="B175" s="96"/>
      <c r="C175" s="96"/>
      <c r="D175" s="96"/>
      <c r="E175" s="96"/>
      <c r="F175" s="96"/>
      <c r="G175" s="97"/>
    </row>
    <row r="176" spans="1:10" x14ac:dyDescent="0.2">
      <c r="A176" s="96" t="s">
        <v>165</v>
      </c>
      <c r="B176" s="96"/>
      <c r="C176" s="96"/>
      <c r="D176" s="96"/>
      <c r="E176" s="96"/>
      <c r="F176" s="96"/>
      <c r="G176" s="97"/>
    </row>
    <row r="177" spans="1:7" x14ac:dyDescent="0.2">
      <c r="A177" s="96" t="s">
        <v>166</v>
      </c>
      <c r="B177" s="98"/>
      <c r="C177" s="99"/>
      <c r="D177" s="100"/>
      <c r="E177" s="100"/>
      <c r="F177" s="100"/>
      <c r="G177" s="101"/>
    </row>
    <row r="178" spans="1:7" x14ac:dyDescent="0.2">
      <c r="A178" s="96"/>
      <c r="B178" s="98"/>
      <c r="C178" s="101"/>
      <c r="D178" s="100"/>
      <c r="E178" s="100"/>
      <c r="F178" s="100"/>
      <c r="G178" s="101"/>
    </row>
    <row r="179" spans="1:7" x14ac:dyDescent="0.2">
      <c r="A179" s="96"/>
      <c r="B179" s="98"/>
      <c r="C179" s="101"/>
      <c r="D179" s="100"/>
      <c r="E179" s="100"/>
      <c r="F179" s="100"/>
      <c r="G179" s="101"/>
    </row>
    <row r="180" spans="1:7" x14ac:dyDescent="0.2">
      <c r="A180" s="96"/>
      <c r="B180" s="98"/>
      <c r="C180" s="101"/>
      <c r="D180" s="100"/>
      <c r="E180" s="100"/>
      <c r="F180" s="100"/>
      <c r="G180" s="101"/>
    </row>
    <row r="181" spans="1:7" x14ac:dyDescent="0.2">
      <c r="A181" s="14" t="s">
        <v>3</v>
      </c>
      <c r="B181" s="14"/>
      <c r="C181" s="15"/>
      <c r="D181" s="16" t="s">
        <v>4</v>
      </c>
      <c r="E181" s="17"/>
    </row>
    <row r="182" spans="1:7" x14ac:dyDescent="0.2">
      <c r="B182" s="14"/>
      <c r="C182" s="15"/>
    </row>
    <row r="183" spans="1:7" ht="12.75" customHeight="1" x14ac:dyDescent="0.2">
      <c r="A183" s="123">
        <f>REKAPITULACIJA!A43</f>
        <v>0</v>
      </c>
      <c r="B183" s="123"/>
      <c r="C183" s="15"/>
      <c r="D183" s="18"/>
      <c r="E183" s="19"/>
      <c r="F183" s="18"/>
    </row>
    <row r="184" spans="1:7" x14ac:dyDescent="0.2">
      <c r="G184" s="101"/>
    </row>
    <row r="185" spans="1:7" x14ac:dyDescent="0.2">
      <c r="A185" s="96"/>
      <c r="B185" s="98"/>
      <c r="C185" s="101"/>
      <c r="D185" s="100"/>
      <c r="E185" s="100"/>
      <c r="F185" s="100"/>
      <c r="G185" s="101"/>
    </row>
    <row r="186" spans="1:7" x14ac:dyDescent="0.2">
      <c r="A186" s="96"/>
      <c r="B186" s="98"/>
      <c r="C186" s="101"/>
      <c r="D186" s="100"/>
      <c r="E186" s="100"/>
      <c r="F186" s="100"/>
      <c r="G186" s="101"/>
    </row>
    <row r="187" spans="1:7" x14ac:dyDescent="0.2">
      <c r="A187" s="96"/>
      <c r="B187" s="98"/>
      <c r="C187" s="101"/>
      <c r="D187" s="100"/>
      <c r="E187" s="100"/>
      <c r="F187" s="100"/>
      <c r="G187" s="101"/>
    </row>
    <row r="188" spans="1:7" x14ac:dyDescent="0.2">
      <c r="A188" s="96"/>
      <c r="B188" s="98"/>
      <c r="C188" s="101"/>
      <c r="D188" s="100"/>
      <c r="E188" s="100"/>
      <c r="F188" s="100"/>
      <c r="G188" s="101"/>
    </row>
  </sheetData>
  <sheetProtection algorithmName="SHA-512" hashValue="09dNzSecxlhHR5P+niPgQdAHDRxkLnF1+erJasTVp1RGDwG4bYcFFS1xkHdBB29/zB94lL3uK8hq3exkTncn3g==" saltValue="TEwyllqgRJUfCVlXbdrZqw==" spinCount="100000" sheet="1" selectLockedCells="1"/>
  <mergeCells count="4">
    <mergeCell ref="A183:B183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scale="99" orientation="portrait" r:id="rId1"/>
  <headerFooter scaleWithDoc="0" alignWithMargins="0">
    <oddFooter>&amp;C&amp;8&amp;P/&amp;N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zoomScaleNormal="100" workbookViewId="0">
      <selection activeCell="C22" activeCellId="2" sqref="E26:E27 E29:E30 C22:D22"/>
    </sheetView>
  </sheetViews>
  <sheetFormatPr defaultRowHeight="12.75" x14ac:dyDescent="0.2"/>
  <cols>
    <col min="1" max="1" width="4.7109375" style="96" customWidth="1"/>
    <col min="2" max="2" width="30.7109375" style="98" customWidth="1"/>
    <col min="3" max="3" width="4.7109375" style="101" customWidth="1"/>
    <col min="4" max="4" width="11.7109375" style="100" customWidth="1"/>
    <col min="5" max="5" width="11.7109375" style="116" customWidth="1"/>
    <col min="6" max="6" width="11.7109375" style="100" customWidth="1"/>
    <col min="7" max="7" width="9.7109375" style="101" customWidth="1"/>
    <col min="8" max="8" width="3.7109375" style="10" customWidth="1"/>
    <col min="9" max="9" width="0" style="35" hidden="1" customWidth="1"/>
    <col min="10" max="10" width="0" style="33" hidden="1" customWidth="1"/>
    <col min="11" max="16384" width="9.140625" style="10"/>
  </cols>
  <sheetData>
    <row r="1" spans="1:10" x14ac:dyDescent="0.2">
      <c r="A1" s="14"/>
      <c r="B1" s="4"/>
      <c r="C1" s="5"/>
      <c r="D1" s="6"/>
      <c r="E1" s="6"/>
      <c r="F1" s="6"/>
      <c r="G1" s="5"/>
    </row>
    <row r="2" spans="1:10" x14ac:dyDescent="0.2">
      <c r="A2" s="14"/>
      <c r="B2" s="4"/>
      <c r="C2" s="5"/>
      <c r="D2" s="6"/>
      <c r="E2" s="6"/>
      <c r="F2" s="6"/>
      <c r="G2" s="5"/>
    </row>
    <row r="3" spans="1:10" x14ac:dyDescent="0.2">
      <c r="A3" s="14"/>
      <c r="B3" s="4"/>
      <c r="C3" s="5"/>
      <c r="D3" s="6"/>
      <c r="E3" s="6"/>
      <c r="F3" s="6"/>
      <c r="G3" s="5"/>
    </row>
    <row r="4" spans="1:10" x14ac:dyDescent="0.2">
      <c r="A4" s="14"/>
      <c r="B4" s="4"/>
      <c r="C4" s="5"/>
      <c r="D4" s="6"/>
      <c r="E4" s="6"/>
      <c r="F4" s="6"/>
      <c r="G4" s="5"/>
    </row>
    <row r="5" spans="1:10" x14ac:dyDescent="0.2">
      <c r="A5" s="14"/>
      <c r="B5" s="4"/>
      <c r="C5" s="5"/>
      <c r="D5" s="6"/>
      <c r="E5" s="6"/>
      <c r="F5" s="6"/>
      <c r="G5" s="5"/>
    </row>
    <row r="6" spans="1:10" x14ac:dyDescent="0.2">
      <c r="A6" s="14"/>
      <c r="B6" s="4"/>
      <c r="C6" s="5"/>
      <c r="D6" s="6"/>
      <c r="E6" s="6"/>
      <c r="F6" s="6"/>
      <c r="G6" s="5"/>
    </row>
    <row r="7" spans="1:10" x14ac:dyDescent="0.2">
      <c r="A7" s="14"/>
      <c r="B7" s="4"/>
      <c r="C7" s="5"/>
      <c r="D7" s="6"/>
      <c r="E7" s="6"/>
      <c r="F7" s="6"/>
      <c r="G7" s="5"/>
    </row>
    <row r="8" spans="1:10" x14ac:dyDescent="0.2">
      <c r="A8" s="14"/>
      <c r="B8" s="4"/>
      <c r="C8" s="5"/>
      <c r="D8" s="6"/>
      <c r="E8" s="6"/>
      <c r="F8" s="6"/>
      <c r="G8" s="5"/>
    </row>
    <row r="9" spans="1:10" x14ac:dyDescent="0.2">
      <c r="A9" s="14" t="str">
        <f>REKAPITULACIJA!A9</f>
        <v>Številka: 4141-0002/2018</v>
      </c>
      <c r="B9" s="4"/>
      <c r="C9" s="5"/>
      <c r="D9" s="6"/>
      <c r="E9" s="6"/>
      <c r="F9" s="6"/>
      <c r="G9" s="37" t="str">
        <f>REKAPITULACIJA!G9</f>
        <v>Priloga št. 1a</v>
      </c>
    </row>
    <row r="10" spans="1:10" x14ac:dyDescent="0.2">
      <c r="A10" s="14" t="str">
        <f>REKAPITULACIJA!A10</f>
        <v>Datum: 27.11.2018</v>
      </c>
      <c r="B10" s="4"/>
      <c r="C10" s="5"/>
      <c r="D10" s="6"/>
      <c r="E10" s="6"/>
      <c r="F10" s="6"/>
      <c r="G10" s="5"/>
    </row>
    <row r="11" spans="1:10" x14ac:dyDescent="0.2">
      <c r="A11" s="14"/>
      <c r="B11" s="4"/>
      <c r="C11" s="5"/>
      <c r="D11" s="6"/>
      <c r="E11" s="6"/>
      <c r="F11" s="6"/>
      <c r="G11" s="5"/>
    </row>
    <row r="12" spans="1:10" x14ac:dyDescent="0.2">
      <c r="A12" s="14" t="s">
        <v>154</v>
      </c>
      <c r="B12" s="4"/>
      <c r="C12" s="5"/>
      <c r="D12" s="6"/>
      <c r="E12" s="6"/>
      <c r="F12" s="6"/>
      <c r="G12" s="5"/>
    </row>
    <row r="13" spans="1:10" s="23" customFormat="1" x14ac:dyDescent="0.2">
      <c r="A13" s="8" t="s">
        <v>174</v>
      </c>
      <c r="B13" s="54"/>
      <c r="C13" s="25"/>
      <c r="D13" s="22"/>
      <c r="E13" s="22"/>
      <c r="F13" s="22"/>
      <c r="G13" s="25"/>
      <c r="I13" s="36"/>
      <c r="J13" s="34"/>
    </row>
    <row r="14" spans="1:10" x14ac:dyDescent="0.2">
      <c r="A14" s="14"/>
      <c r="B14" s="4"/>
      <c r="C14" s="5"/>
      <c r="D14" s="6"/>
      <c r="E14" s="6"/>
      <c r="F14" s="6"/>
      <c r="G14" s="5"/>
    </row>
    <row r="15" spans="1:10" x14ac:dyDescent="0.2">
      <c r="A15" s="14" t="s">
        <v>5</v>
      </c>
      <c r="B15" s="4"/>
      <c r="C15" s="5"/>
      <c r="D15" s="6"/>
      <c r="E15" s="6"/>
      <c r="F15" s="6"/>
      <c r="G15" s="5"/>
    </row>
    <row r="16" spans="1:10" x14ac:dyDescent="0.2">
      <c r="A16" s="14"/>
      <c r="B16" s="4"/>
      <c r="C16" s="5"/>
      <c r="D16" s="6"/>
      <c r="E16" s="6"/>
      <c r="F16" s="6"/>
      <c r="G16" s="5"/>
    </row>
    <row r="17" spans="1:10" x14ac:dyDescent="0.2">
      <c r="A17" s="124">
        <f>REKAPITULACIJA!A15</f>
        <v>0</v>
      </c>
      <c r="B17" s="124"/>
      <c r="C17" s="124"/>
      <c r="D17" s="124"/>
      <c r="E17" s="124"/>
      <c r="F17" s="7"/>
      <c r="G17" s="24"/>
    </row>
    <row r="18" spans="1:10" x14ac:dyDescent="0.2">
      <c r="A18" s="11"/>
      <c r="B18" s="11"/>
      <c r="C18" s="12"/>
      <c r="D18" s="13"/>
      <c r="E18" s="13"/>
      <c r="F18" s="7"/>
      <c r="G18" s="24"/>
    </row>
    <row r="19" spans="1:10" x14ac:dyDescent="0.2">
      <c r="A19" s="124">
        <f>REKAPITULACIJA!A17</f>
        <v>0</v>
      </c>
      <c r="B19" s="124"/>
      <c r="C19" s="124"/>
      <c r="D19" s="124"/>
      <c r="E19" s="124"/>
      <c r="F19" s="7"/>
      <c r="G19" s="24"/>
    </row>
    <row r="20" spans="1:10" x14ac:dyDescent="0.2">
      <c r="A20" s="14"/>
      <c r="B20" s="4"/>
      <c r="C20" s="5"/>
      <c r="D20" s="6"/>
      <c r="E20" s="7"/>
      <c r="F20" s="6"/>
      <c r="G20" s="5"/>
    </row>
    <row r="21" spans="1:10" x14ac:dyDescent="0.2">
      <c r="A21" s="14"/>
      <c r="B21" s="4"/>
      <c r="C21" s="5"/>
      <c r="D21" s="6"/>
      <c r="E21" s="7"/>
      <c r="F21" s="6"/>
      <c r="G21" s="5"/>
    </row>
    <row r="22" spans="1:10" s="23" customFormat="1" ht="12.75" customHeight="1" x14ac:dyDescent="0.2">
      <c r="A22" s="8"/>
      <c r="B22" s="20" t="s">
        <v>6</v>
      </c>
      <c r="C22" s="125"/>
      <c r="D22" s="125"/>
      <c r="E22" s="21"/>
      <c r="F22" s="22"/>
      <c r="G22" s="25"/>
      <c r="I22" s="36"/>
      <c r="J22" s="34"/>
    </row>
    <row r="23" spans="1:10" s="23" customFormat="1" x14ac:dyDescent="0.2">
      <c r="A23" s="8"/>
      <c r="B23" s="20"/>
      <c r="C23" s="55"/>
      <c r="D23" s="51"/>
      <c r="E23" s="22"/>
      <c r="F23" s="22"/>
      <c r="G23" s="25"/>
      <c r="I23" s="36"/>
      <c r="J23" s="34"/>
    </row>
    <row r="24" spans="1:10" x14ac:dyDescent="0.2">
      <c r="A24" s="14"/>
      <c r="B24" s="4"/>
      <c r="C24" s="5"/>
      <c r="D24" s="6"/>
      <c r="E24" s="6"/>
      <c r="F24" s="6"/>
      <c r="G24" s="5"/>
    </row>
    <row r="25" spans="1:10" s="23" customFormat="1" ht="25.5" x14ac:dyDescent="0.2">
      <c r="A25" s="57" t="s">
        <v>7</v>
      </c>
      <c r="B25" s="57" t="s">
        <v>159</v>
      </c>
      <c r="C25" s="57" t="s">
        <v>9</v>
      </c>
      <c r="D25" s="58" t="s">
        <v>10</v>
      </c>
      <c r="E25" s="59" t="s">
        <v>160</v>
      </c>
      <c r="F25" s="58" t="s">
        <v>1</v>
      </c>
      <c r="G25" s="25"/>
      <c r="I25" s="36"/>
      <c r="J25" s="33" t="s">
        <v>200</v>
      </c>
    </row>
    <row r="26" spans="1:10" ht="76.5" x14ac:dyDescent="0.2">
      <c r="A26" s="82" t="s">
        <v>12</v>
      </c>
      <c r="B26" s="102" t="s">
        <v>206</v>
      </c>
      <c r="C26" s="81" t="s">
        <v>26</v>
      </c>
      <c r="D26" s="103">
        <v>174000</v>
      </c>
      <c r="E26" s="2"/>
      <c r="F26" s="103">
        <f>ROUND(D26*E26,2)</f>
        <v>0</v>
      </c>
      <c r="I26" s="35">
        <v>5.5E-2</v>
      </c>
      <c r="J26" s="33">
        <f>ROUND(D26*I26,2)</f>
        <v>9570</v>
      </c>
    </row>
    <row r="27" spans="1:10" ht="51" x14ac:dyDescent="0.2">
      <c r="A27" s="79" t="s">
        <v>18</v>
      </c>
      <c r="B27" s="104" t="s">
        <v>198</v>
      </c>
      <c r="C27" s="105" t="s">
        <v>79</v>
      </c>
      <c r="D27" s="106">
        <v>100</v>
      </c>
      <c r="E27" s="30"/>
      <c r="F27" s="106">
        <f>ROUND(D27*E27,2)</f>
        <v>0</v>
      </c>
      <c r="I27" s="35">
        <v>11</v>
      </c>
      <c r="J27" s="33">
        <f t="shared" ref="J27:J30" si="0">ROUND(D27*I27,2)</f>
        <v>1100</v>
      </c>
    </row>
    <row r="28" spans="1:10" ht="38.25" x14ac:dyDescent="0.2">
      <c r="A28" s="74" t="s">
        <v>19</v>
      </c>
      <c r="B28" s="107" t="s">
        <v>179</v>
      </c>
      <c r="C28" s="76"/>
      <c r="D28" s="77"/>
      <c r="E28" s="32"/>
      <c r="F28" s="78"/>
    </row>
    <row r="29" spans="1:10" x14ac:dyDescent="0.2">
      <c r="A29" s="79"/>
      <c r="B29" s="108" t="s">
        <v>180</v>
      </c>
      <c r="C29" s="83" t="s">
        <v>79</v>
      </c>
      <c r="D29" s="109">
        <v>100</v>
      </c>
      <c r="E29" s="117"/>
      <c r="F29" s="109">
        <f>ROUND(D29*E29,2)</f>
        <v>0</v>
      </c>
      <c r="I29" s="35">
        <v>15</v>
      </c>
      <c r="J29" s="33">
        <f t="shared" si="0"/>
        <v>1500</v>
      </c>
    </row>
    <row r="30" spans="1:10" x14ac:dyDescent="0.2">
      <c r="A30" s="82"/>
      <c r="B30" s="110" t="s">
        <v>181</v>
      </c>
      <c r="C30" s="81" t="s">
        <v>79</v>
      </c>
      <c r="D30" s="103">
        <v>100</v>
      </c>
      <c r="E30" s="2"/>
      <c r="F30" s="103">
        <f>ROUND(D30*E30,2)</f>
        <v>0</v>
      </c>
      <c r="I30" s="35">
        <v>30</v>
      </c>
      <c r="J30" s="33">
        <f t="shared" si="0"/>
        <v>3000</v>
      </c>
    </row>
    <row r="31" spans="1:10" x14ac:dyDescent="0.2">
      <c r="A31" s="111" t="s">
        <v>2</v>
      </c>
      <c r="B31" s="112"/>
      <c r="C31" s="113"/>
      <c r="D31" s="114"/>
      <c r="E31" s="114"/>
      <c r="F31" s="115">
        <f>SUM(F26:F30)</f>
        <v>0</v>
      </c>
      <c r="J31" s="34">
        <f>SUM(J26:J30)</f>
        <v>15170</v>
      </c>
    </row>
    <row r="34" spans="1:7" x14ac:dyDescent="0.2">
      <c r="A34" s="96" t="s">
        <v>164</v>
      </c>
      <c r="B34" s="96"/>
      <c r="C34" s="96"/>
      <c r="D34" s="96"/>
      <c r="E34" s="96"/>
      <c r="F34" s="96"/>
      <c r="G34" s="97"/>
    </row>
    <row r="35" spans="1:7" x14ac:dyDescent="0.2">
      <c r="A35" s="96" t="s">
        <v>165</v>
      </c>
      <c r="B35" s="96"/>
      <c r="C35" s="96"/>
      <c r="D35" s="96"/>
      <c r="E35" s="96"/>
      <c r="F35" s="96"/>
      <c r="G35" s="97"/>
    </row>
    <row r="36" spans="1:7" x14ac:dyDescent="0.2">
      <c r="A36" s="96" t="s">
        <v>166</v>
      </c>
      <c r="C36" s="99"/>
      <c r="E36" s="100"/>
    </row>
    <row r="37" spans="1:7" x14ac:dyDescent="0.2">
      <c r="E37" s="100"/>
    </row>
    <row r="38" spans="1:7" x14ac:dyDescent="0.2">
      <c r="E38" s="100"/>
    </row>
    <row r="39" spans="1:7" x14ac:dyDescent="0.2">
      <c r="E39" s="100"/>
    </row>
    <row r="40" spans="1:7" x14ac:dyDescent="0.2">
      <c r="A40" s="14" t="s">
        <v>3</v>
      </c>
      <c r="B40" s="14"/>
      <c r="C40" s="15"/>
      <c r="D40" s="16" t="s">
        <v>4</v>
      </c>
      <c r="E40" s="17"/>
      <c r="F40" s="6"/>
      <c r="G40" s="5"/>
    </row>
    <row r="41" spans="1:7" x14ac:dyDescent="0.2">
      <c r="A41" s="14"/>
      <c r="B41" s="14"/>
      <c r="C41" s="15"/>
      <c r="D41" s="6"/>
      <c r="E41" s="7"/>
      <c r="F41" s="6"/>
      <c r="G41" s="5"/>
    </row>
    <row r="42" spans="1:7" ht="12.75" customHeight="1" x14ac:dyDescent="0.2">
      <c r="A42" s="123">
        <f>REKAPITULACIJA!A43</f>
        <v>0</v>
      </c>
      <c r="B42" s="123"/>
      <c r="C42" s="15"/>
      <c r="D42" s="18"/>
      <c r="E42" s="19"/>
      <c r="F42" s="18"/>
      <c r="G42" s="5"/>
    </row>
    <row r="43" spans="1:7" x14ac:dyDescent="0.2">
      <c r="A43" s="14"/>
      <c r="B43" s="4"/>
      <c r="C43" s="5"/>
      <c r="D43" s="6"/>
      <c r="E43" s="7"/>
      <c r="F43" s="6"/>
    </row>
  </sheetData>
  <sheetProtection algorithmName="SHA-512" hashValue="N6j25nd5nc4MBERx/7mE+P7/uq/asD+sAE4Q8rzWB2lSOy1ZTQC5cvmKC0lB8A0XIwRITU1c5KvWz3x22UZUdw==" saltValue="aSaOg0JEIWYWl82rvmATkw==" spinCount="100000" sheet="1" selectLockedCells="1"/>
  <mergeCells count="4">
    <mergeCell ref="A42:B42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scale="99" orientation="portrait" r:id="rId1"/>
  <headerFooter scaleWithDoc="0" alignWithMargins="0">
    <oddFooter>&amp;C&amp;8&amp;P/&amp;N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topLeftCell="A15" zoomScaleNormal="100" workbookViewId="0">
      <selection activeCell="C22" activeCellId="4" sqref="E26:E27 E29:E30 E32:E34 E36:E37 C22:D22"/>
    </sheetView>
  </sheetViews>
  <sheetFormatPr defaultRowHeight="12.75" x14ac:dyDescent="0.2"/>
  <cols>
    <col min="1" max="1" width="4.7109375" style="96" customWidth="1"/>
    <col min="2" max="2" width="30.7109375" style="98" customWidth="1"/>
    <col min="3" max="3" width="4.7109375" style="101" customWidth="1"/>
    <col min="4" max="6" width="11.7109375" style="100" customWidth="1"/>
    <col min="7" max="7" width="9.7109375" style="101" customWidth="1"/>
    <col min="8" max="8" width="3.7109375" style="10" customWidth="1"/>
    <col min="9" max="9" width="0" style="35" hidden="1" customWidth="1"/>
    <col min="10" max="10" width="0" style="33" hidden="1" customWidth="1"/>
    <col min="11" max="16384" width="9.140625" style="10"/>
  </cols>
  <sheetData>
    <row r="1" spans="1:10" x14ac:dyDescent="0.2">
      <c r="A1" s="14"/>
      <c r="B1" s="4"/>
      <c r="C1" s="5"/>
      <c r="D1" s="6"/>
      <c r="E1" s="6"/>
      <c r="F1" s="6"/>
      <c r="G1" s="5"/>
    </row>
    <row r="2" spans="1:10" x14ac:dyDescent="0.2">
      <c r="A2" s="14"/>
      <c r="B2" s="4"/>
      <c r="C2" s="5"/>
      <c r="D2" s="6"/>
      <c r="E2" s="6"/>
      <c r="F2" s="6"/>
      <c r="G2" s="5"/>
    </row>
    <row r="3" spans="1:10" x14ac:dyDescent="0.2">
      <c r="A3" s="14"/>
      <c r="B3" s="4"/>
      <c r="C3" s="5"/>
      <c r="D3" s="6"/>
      <c r="E3" s="6"/>
      <c r="F3" s="6"/>
      <c r="G3" s="5"/>
    </row>
    <row r="4" spans="1:10" x14ac:dyDescent="0.2">
      <c r="A4" s="14"/>
      <c r="B4" s="4"/>
      <c r="C4" s="5"/>
      <c r="D4" s="6"/>
      <c r="E4" s="6"/>
      <c r="F4" s="6"/>
      <c r="G4" s="5"/>
    </row>
    <row r="5" spans="1:10" x14ac:dyDescent="0.2">
      <c r="A5" s="14"/>
      <c r="B5" s="4"/>
      <c r="C5" s="5"/>
      <c r="D5" s="6"/>
      <c r="E5" s="6"/>
      <c r="F5" s="6"/>
      <c r="G5" s="5"/>
    </row>
    <row r="6" spans="1:10" x14ac:dyDescent="0.2">
      <c r="A6" s="14"/>
      <c r="B6" s="4"/>
      <c r="C6" s="5"/>
      <c r="D6" s="6"/>
      <c r="E6" s="6"/>
      <c r="F6" s="6"/>
      <c r="G6" s="5"/>
    </row>
    <row r="7" spans="1:10" x14ac:dyDescent="0.2">
      <c r="A7" s="14"/>
      <c r="B7" s="4"/>
      <c r="C7" s="5"/>
      <c r="D7" s="6"/>
      <c r="E7" s="6"/>
      <c r="F7" s="6"/>
      <c r="G7" s="5"/>
    </row>
    <row r="8" spans="1:10" x14ac:dyDescent="0.2">
      <c r="A8" s="14"/>
      <c r="B8" s="4"/>
      <c r="C8" s="5"/>
      <c r="D8" s="6"/>
      <c r="E8" s="6"/>
      <c r="F8" s="6"/>
      <c r="G8" s="5"/>
    </row>
    <row r="9" spans="1:10" x14ac:dyDescent="0.2">
      <c r="A9" s="14" t="str">
        <f>REKAPITULACIJA!A9</f>
        <v>Številka: 4141-0002/2018</v>
      </c>
      <c r="B9" s="4"/>
      <c r="C9" s="5"/>
      <c r="D9" s="6"/>
      <c r="E9" s="6"/>
      <c r="F9" s="6"/>
      <c r="G9" s="37" t="str">
        <f>REKAPITULACIJA!G9</f>
        <v>Priloga št. 1a</v>
      </c>
    </row>
    <row r="10" spans="1:10" x14ac:dyDescent="0.2">
      <c r="A10" s="14" t="str">
        <f>REKAPITULACIJA!A10</f>
        <v>Datum: 27.11.2018</v>
      </c>
      <c r="B10" s="4"/>
      <c r="C10" s="5"/>
      <c r="D10" s="6"/>
      <c r="E10" s="6"/>
      <c r="F10" s="6"/>
      <c r="G10" s="5"/>
    </row>
    <row r="11" spans="1:10" x14ac:dyDescent="0.2">
      <c r="A11" s="14"/>
      <c r="B11" s="4"/>
      <c r="C11" s="5"/>
      <c r="D11" s="6"/>
      <c r="E11" s="6"/>
      <c r="F11" s="6"/>
      <c r="G11" s="5"/>
    </row>
    <row r="12" spans="1:10" x14ac:dyDescent="0.2">
      <c r="A12" s="14" t="s">
        <v>155</v>
      </c>
      <c r="B12" s="4"/>
      <c r="C12" s="5"/>
      <c r="D12" s="6"/>
      <c r="E12" s="6"/>
      <c r="F12" s="6"/>
      <c r="G12" s="5"/>
    </row>
    <row r="13" spans="1:10" s="23" customFormat="1" x14ac:dyDescent="0.2">
      <c r="A13" s="8" t="s">
        <v>175</v>
      </c>
      <c r="B13" s="54"/>
      <c r="C13" s="25"/>
      <c r="D13" s="22"/>
      <c r="E13" s="22"/>
      <c r="F13" s="22"/>
      <c r="G13" s="25"/>
      <c r="I13" s="36"/>
      <c r="J13" s="34"/>
    </row>
    <row r="14" spans="1:10" x14ac:dyDescent="0.2">
      <c r="A14" s="14"/>
      <c r="B14" s="4"/>
      <c r="C14" s="5"/>
      <c r="D14" s="6"/>
      <c r="E14" s="6"/>
      <c r="F14" s="6"/>
      <c r="G14" s="5"/>
    </row>
    <row r="15" spans="1:10" x14ac:dyDescent="0.2">
      <c r="A15" s="14" t="s">
        <v>5</v>
      </c>
      <c r="B15" s="4"/>
      <c r="C15" s="5"/>
      <c r="D15" s="6"/>
      <c r="E15" s="6"/>
      <c r="F15" s="6"/>
      <c r="G15" s="5"/>
    </row>
    <row r="16" spans="1:10" x14ac:dyDescent="0.2">
      <c r="A16" s="14"/>
      <c r="B16" s="4"/>
      <c r="C16" s="5"/>
      <c r="D16" s="6"/>
      <c r="E16" s="6"/>
      <c r="F16" s="6"/>
      <c r="G16" s="5"/>
    </row>
    <row r="17" spans="1:10" x14ac:dyDescent="0.2">
      <c r="A17" s="124">
        <f>REKAPITULACIJA!A15</f>
        <v>0</v>
      </c>
      <c r="B17" s="124"/>
      <c r="C17" s="124"/>
      <c r="D17" s="124"/>
      <c r="E17" s="124"/>
      <c r="F17" s="7"/>
      <c r="G17" s="24"/>
    </row>
    <row r="18" spans="1:10" x14ac:dyDescent="0.2">
      <c r="A18" s="11"/>
      <c r="B18" s="11"/>
      <c r="C18" s="12"/>
      <c r="D18" s="13"/>
      <c r="E18" s="13"/>
      <c r="F18" s="7"/>
      <c r="G18" s="24"/>
    </row>
    <row r="19" spans="1:10" x14ac:dyDescent="0.2">
      <c r="A19" s="124">
        <f>REKAPITULACIJA!A17</f>
        <v>0</v>
      </c>
      <c r="B19" s="124"/>
      <c r="C19" s="124"/>
      <c r="D19" s="124"/>
      <c r="E19" s="124"/>
      <c r="F19" s="7"/>
      <c r="G19" s="24"/>
    </row>
    <row r="20" spans="1:10" x14ac:dyDescent="0.2">
      <c r="A20" s="14"/>
      <c r="B20" s="4"/>
      <c r="C20" s="5"/>
      <c r="D20" s="6"/>
      <c r="E20" s="7"/>
      <c r="F20" s="6"/>
      <c r="G20" s="5"/>
    </row>
    <row r="21" spans="1:10" x14ac:dyDescent="0.2">
      <c r="A21" s="14"/>
      <c r="B21" s="4"/>
      <c r="C21" s="5"/>
      <c r="D21" s="6"/>
      <c r="E21" s="7"/>
      <c r="F21" s="6"/>
      <c r="G21" s="5"/>
    </row>
    <row r="22" spans="1:10" s="23" customFormat="1" ht="12.75" customHeight="1" x14ac:dyDescent="0.2">
      <c r="A22" s="8"/>
      <c r="B22" s="20" t="s">
        <v>6</v>
      </c>
      <c r="C22" s="125"/>
      <c r="D22" s="125"/>
      <c r="E22" s="21"/>
      <c r="F22" s="22"/>
      <c r="G22" s="25"/>
      <c r="I22" s="36"/>
      <c r="J22" s="34"/>
    </row>
    <row r="23" spans="1:10" s="23" customFormat="1" x14ac:dyDescent="0.2">
      <c r="A23" s="8"/>
      <c r="B23" s="20"/>
      <c r="C23" s="55"/>
      <c r="D23" s="51"/>
      <c r="E23" s="22"/>
      <c r="F23" s="22"/>
      <c r="G23" s="25"/>
      <c r="I23" s="36"/>
      <c r="J23" s="34"/>
    </row>
    <row r="24" spans="1:10" x14ac:dyDescent="0.2">
      <c r="A24" s="14"/>
      <c r="B24" s="4"/>
      <c r="C24" s="5"/>
      <c r="D24" s="6"/>
      <c r="E24" s="6"/>
      <c r="F24" s="6"/>
      <c r="G24" s="5"/>
    </row>
    <row r="25" spans="1:10" s="23" customFormat="1" ht="25.5" x14ac:dyDescent="0.2">
      <c r="A25" s="57" t="s">
        <v>7</v>
      </c>
      <c r="B25" s="57" t="s">
        <v>159</v>
      </c>
      <c r="C25" s="57" t="s">
        <v>9</v>
      </c>
      <c r="D25" s="58" t="s">
        <v>10</v>
      </c>
      <c r="E25" s="59" t="s">
        <v>160</v>
      </c>
      <c r="F25" s="58" t="s">
        <v>1</v>
      </c>
      <c r="G25" s="25"/>
      <c r="I25" s="36"/>
      <c r="J25" s="33" t="s">
        <v>200</v>
      </c>
    </row>
    <row r="26" spans="1:10" ht="76.5" x14ac:dyDescent="0.2">
      <c r="A26" s="118" t="s">
        <v>12</v>
      </c>
      <c r="B26" s="108" t="s">
        <v>203</v>
      </c>
      <c r="C26" s="83" t="s">
        <v>21</v>
      </c>
      <c r="D26" s="109">
        <v>1100</v>
      </c>
      <c r="E26" s="3"/>
      <c r="F26" s="109">
        <f>ROUND(D26*E26,2)</f>
        <v>0</v>
      </c>
      <c r="I26" s="35">
        <v>4.51</v>
      </c>
      <c r="J26" s="33">
        <f>ROUND(D26*I26,2)</f>
        <v>4961</v>
      </c>
    </row>
    <row r="27" spans="1:10" ht="51" x14ac:dyDescent="0.2">
      <c r="A27" s="118" t="s">
        <v>18</v>
      </c>
      <c r="B27" s="108" t="s">
        <v>202</v>
      </c>
      <c r="C27" s="83" t="s">
        <v>21</v>
      </c>
      <c r="D27" s="109">
        <v>100</v>
      </c>
      <c r="E27" s="3"/>
      <c r="F27" s="109">
        <f>ROUND(D27*E27,2)</f>
        <v>0</v>
      </c>
      <c r="I27" s="35">
        <v>4.51</v>
      </c>
      <c r="J27" s="33">
        <f t="shared" ref="J27:J37" si="0">ROUND(D27*I27,2)</f>
        <v>451</v>
      </c>
    </row>
    <row r="28" spans="1:10" ht="38.25" x14ac:dyDescent="0.2">
      <c r="A28" s="74" t="s">
        <v>19</v>
      </c>
      <c r="B28" s="108" t="s">
        <v>204</v>
      </c>
      <c r="C28" s="76"/>
      <c r="D28" s="77"/>
      <c r="E28" s="77"/>
      <c r="F28" s="78"/>
    </row>
    <row r="29" spans="1:10" x14ac:dyDescent="0.2">
      <c r="A29" s="79"/>
      <c r="B29" s="108" t="s">
        <v>146</v>
      </c>
      <c r="C29" s="83" t="s">
        <v>26</v>
      </c>
      <c r="D29" s="109">
        <v>600</v>
      </c>
      <c r="E29" s="3"/>
      <c r="F29" s="109">
        <f>ROUND(D29*E29,2)</f>
        <v>0</v>
      </c>
      <c r="I29" s="35">
        <v>0.45100000000000001</v>
      </c>
      <c r="J29" s="33">
        <f t="shared" si="0"/>
        <v>270.60000000000002</v>
      </c>
    </row>
    <row r="30" spans="1:10" x14ac:dyDescent="0.2">
      <c r="A30" s="82"/>
      <c r="B30" s="108" t="s">
        <v>147</v>
      </c>
      <c r="C30" s="83" t="s">
        <v>26</v>
      </c>
      <c r="D30" s="109">
        <v>200</v>
      </c>
      <c r="E30" s="3"/>
      <c r="F30" s="109">
        <f>ROUND(D30*E30,2)</f>
        <v>0</v>
      </c>
      <c r="I30" s="35">
        <v>0.45100000000000001</v>
      </c>
      <c r="J30" s="33">
        <f t="shared" si="0"/>
        <v>90.2</v>
      </c>
    </row>
    <row r="31" spans="1:10" ht="63.75" x14ac:dyDescent="0.2">
      <c r="A31" s="74" t="s">
        <v>20</v>
      </c>
      <c r="B31" s="108" t="s">
        <v>205</v>
      </c>
      <c r="C31" s="76"/>
      <c r="D31" s="77"/>
      <c r="E31" s="77"/>
      <c r="F31" s="78"/>
    </row>
    <row r="32" spans="1:10" x14ac:dyDescent="0.2">
      <c r="A32" s="79"/>
      <c r="B32" s="108" t="s">
        <v>146</v>
      </c>
      <c r="C32" s="83" t="s">
        <v>26</v>
      </c>
      <c r="D32" s="109">
        <v>3000</v>
      </c>
      <c r="E32" s="3"/>
      <c r="F32" s="109">
        <f>ROUND(D32*E32,2)</f>
        <v>0</v>
      </c>
      <c r="I32" s="35">
        <v>0.45100000000000001</v>
      </c>
      <c r="J32" s="33">
        <f t="shared" si="0"/>
        <v>1353</v>
      </c>
    </row>
    <row r="33" spans="1:10" x14ac:dyDescent="0.2">
      <c r="A33" s="82"/>
      <c r="B33" s="108" t="s">
        <v>148</v>
      </c>
      <c r="C33" s="83" t="s">
        <v>26</v>
      </c>
      <c r="D33" s="109">
        <v>800</v>
      </c>
      <c r="E33" s="3"/>
      <c r="F33" s="109">
        <f>ROUND(D33*E33,2)</f>
        <v>0</v>
      </c>
      <c r="I33" s="35">
        <v>0.45100000000000001</v>
      </c>
      <c r="J33" s="33">
        <f t="shared" si="0"/>
        <v>360.8</v>
      </c>
    </row>
    <row r="34" spans="1:10" ht="51" x14ac:dyDescent="0.2">
      <c r="A34" s="74" t="s">
        <v>22</v>
      </c>
      <c r="B34" s="108" t="s">
        <v>201</v>
      </c>
      <c r="C34" s="83" t="s">
        <v>21</v>
      </c>
      <c r="D34" s="109">
        <v>100</v>
      </c>
      <c r="E34" s="3"/>
      <c r="F34" s="109">
        <f>ROUND(D34*E34,2)</f>
        <v>0</v>
      </c>
      <c r="I34" s="35">
        <v>20</v>
      </c>
      <c r="J34" s="33">
        <f t="shared" si="0"/>
        <v>2000</v>
      </c>
    </row>
    <row r="35" spans="1:10" ht="38.25" x14ac:dyDescent="0.2">
      <c r="A35" s="74" t="s">
        <v>23</v>
      </c>
      <c r="B35" s="108" t="s">
        <v>157</v>
      </c>
      <c r="C35" s="76"/>
      <c r="D35" s="77"/>
      <c r="E35" s="77"/>
      <c r="F35" s="78"/>
    </row>
    <row r="36" spans="1:10" x14ac:dyDescent="0.2">
      <c r="A36" s="79"/>
      <c r="B36" s="108" t="s">
        <v>149</v>
      </c>
      <c r="C36" s="83" t="s">
        <v>26</v>
      </c>
      <c r="D36" s="109">
        <v>200</v>
      </c>
      <c r="E36" s="3"/>
      <c r="F36" s="109">
        <f>ROUND(D36*E36,2)</f>
        <v>0</v>
      </c>
      <c r="I36" s="35">
        <v>5.5E-2</v>
      </c>
      <c r="J36" s="33">
        <f t="shared" si="0"/>
        <v>11</v>
      </c>
    </row>
    <row r="37" spans="1:10" x14ac:dyDescent="0.2">
      <c r="A37" s="79"/>
      <c r="B37" s="108" t="s">
        <v>150</v>
      </c>
      <c r="C37" s="83" t="s">
        <v>21</v>
      </c>
      <c r="D37" s="109">
        <v>60</v>
      </c>
      <c r="E37" s="3"/>
      <c r="F37" s="109">
        <f>ROUND(D37*E37,2)</f>
        <v>0</v>
      </c>
      <c r="I37" s="35">
        <v>0.22</v>
      </c>
      <c r="J37" s="33">
        <f t="shared" si="0"/>
        <v>13.2</v>
      </c>
    </row>
    <row r="38" spans="1:10" s="23" customFormat="1" x14ac:dyDescent="0.2">
      <c r="A38" s="119" t="s">
        <v>2</v>
      </c>
      <c r="B38" s="112"/>
      <c r="C38" s="113"/>
      <c r="D38" s="114"/>
      <c r="E38" s="114"/>
      <c r="F38" s="115">
        <f>SUM(F26:F37)</f>
        <v>0</v>
      </c>
      <c r="G38" s="120"/>
      <c r="I38" s="36"/>
      <c r="J38" s="34">
        <f>SUM(J26:J37)</f>
        <v>9510.8000000000011</v>
      </c>
    </row>
    <row r="41" spans="1:10" x14ac:dyDescent="0.2">
      <c r="A41" s="96" t="s">
        <v>164</v>
      </c>
      <c r="B41" s="96"/>
      <c r="C41" s="96"/>
      <c r="D41" s="96"/>
      <c r="E41" s="96"/>
      <c r="F41" s="96"/>
      <c r="G41" s="97"/>
    </row>
    <row r="42" spans="1:10" x14ac:dyDescent="0.2">
      <c r="A42" s="96" t="s">
        <v>165</v>
      </c>
      <c r="B42" s="96"/>
      <c r="C42" s="96"/>
      <c r="D42" s="96"/>
      <c r="E42" s="96"/>
      <c r="F42" s="96"/>
      <c r="G42" s="97"/>
    </row>
    <row r="43" spans="1:10" x14ac:dyDescent="0.2">
      <c r="A43" s="96" t="s">
        <v>166</v>
      </c>
      <c r="C43" s="99"/>
    </row>
    <row r="47" spans="1:10" x14ac:dyDescent="0.2">
      <c r="A47" s="14" t="s">
        <v>3</v>
      </c>
      <c r="B47" s="14"/>
      <c r="C47" s="15"/>
      <c r="D47" s="16" t="s">
        <v>4</v>
      </c>
      <c r="E47" s="17"/>
      <c r="F47" s="6"/>
      <c r="G47" s="5"/>
    </row>
    <row r="48" spans="1:10" x14ac:dyDescent="0.2">
      <c r="A48" s="14"/>
      <c r="B48" s="14"/>
      <c r="C48" s="15"/>
      <c r="D48" s="6"/>
      <c r="E48" s="7"/>
      <c r="F48" s="6"/>
      <c r="G48" s="5"/>
    </row>
    <row r="49" spans="1:7" ht="12.75" customHeight="1" x14ac:dyDescent="0.2">
      <c r="A49" s="123">
        <f>REKAPITULACIJA!A43</f>
        <v>0</v>
      </c>
      <c r="B49" s="123"/>
      <c r="C49" s="15"/>
      <c r="D49" s="18"/>
      <c r="E49" s="19"/>
      <c r="F49" s="18"/>
      <c r="G49" s="5"/>
    </row>
    <row r="50" spans="1:7" x14ac:dyDescent="0.2">
      <c r="A50" s="14"/>
      <c r="B50" s="4"/>
      <c r="C50" s="5"/>
      <c r="D50" s="6"/>
      <c r="E50" s="7"/>
      <c r="F50" s="6"/>
    </row>
  </sheetData>
  <sheetProtection algorithmName="SHA-512" hashValue="26sb49y5VYNqreDCZpWwlnbf1ELVqf5E/N2TSiIrB7xB9gd2/Zetulq18B08lePxpvrhXgMfrsx3Wrti6mjfgQ==" saltValue="+hC3GsWF6GhCQ8eHSCF5Uw==" spinCount="100000" sheet="1" selectLockedCells="1"/>
  <mergeCells count="4">
    <mergeCell ref="A49:B49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scale="89" orientation="portrait" r:id="rId1"/>
  <headerFooter scaleWithDoc="0" alignWithMargins="0">
    <oddFooter>&amp;C&amp;8&amp;P/&amp;N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VZDRŽEVANJE</vt:lpstr>
      <vt:lpstr>KOŠNJA</vt:lpstr>
      <vt:lpstr>BARVANJE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2018-11-26T09:20:20Z</cp:lastPrinted>
  <dcterms:created xsi:type="dcterms:W3CDTF">2014-07-30T11:36:50Z</dcterms:created>
  <dcterms:modified xsi:type="dcterms:W3CDTF">2018-11-27T10:54:33Z</dcterms:modified>
</cp:coreProperties>
</file>